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novakova.veronika" reservationPassword="0"/>
  <workbookPr/>
  <bookViews>
    <workbookView xWindow="240" yWindow="120" windowWidth="14940" windowHeight="9225" activeTab="0"/>
  </bookViews>
  <sheets>
    <sheet name="000_Ostatní" sheetId="1" r:id="rId1"/>
    <sheet name="000_Vedlejší" sheetId="2" r:id="rId2"/>
    <sheet name="SO 101" sheetId="3" r:id="rId3"/>
    <sheet name="SO 102" sheetId="4" r:id="rId4"/>
    <sheet name="SO 201" sheetId="5" r:id="rId5"/>
    <sheet name="SO 202" sheetId="6" r:id="rId6"/>
    <sheet name="SO 901" sheetId="7" r:id="rId7"/>
  </sheets>
  <definedNames/>
  <calcPr/>
  <webPublishing/>
</workbook>
</file>

<file path=xl/sharedStrings.xml><?xml version="1.0" encoding="utf-8"?>
<sst xmlns="http://schemas.openxmlformats.org/spreadsheetml/2006/main" count="1854" uniqueCount="527">
  <si>
    <t>ASPE10</t>
  </si>
  <si>
    <t>S</t>
  </si>
  <si>
    <t>Soupis prací objektu</t>
  </si>
  <si>
    <t xml:space="preserve">Stavba: </t>
  </si>
  <si>
    <t>II/372</t>
  </si>
  <si>
    <t>Velké Opatovice, most ev.č.372-005</t>
  </si>
  <si>
    <t>O</t>
  </si>
  <si>
    <t>Objekt:</t>
  </si>
  <si>
    <t>000</t>
  </si>
  <si>
    <t>Ostatní a vedlejší náklady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</si>
  <si>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</si>
  <si>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</si>
  <si>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</si>
  <si>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</si>
  <si>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</si>
  <si>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</si>
  <si>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</si>
  <si>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</si>
  <si>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</si>
  <si>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</si>
  <si>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</si>
  <si>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</si>
  <si>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</si>
  <si>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</si>
  <si>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</si>
  <si>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</si>
  <si>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</si>
  <si>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</si>
  <si>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</si>
  <si>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</si>
  <si>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</si>
  <si>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</si>
  <si>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</si>
  <si>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</si>
  <si>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</si>
  <si>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</si>
  <si>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</si>
  <si>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</si>
  <si>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</si>
  <si>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02943</t>
  </si>
  <si>
    <t/>
  </si>
  <si>
    <t>OSTATNÍ POŽADAVKY - VYPRACOVÁNÍ RDS</t>
  </si>
  <si>
    <t>KPL</t>
  </si>
  <si>
    <t>PP</t>
  </si>
  <si>
    <t>Realizační dokumentace stavby (dále jen RDS) - popsáno v obchodních podmínkách</t>
  </si>
  <si>
    <t>VV</t>
  </si>
  <si>
    <t>TS</t>
  </si>
  <si>
    <t>zahrnuje veškeré náklady spojené s objednatelem požadovanými pracemi</t>
  </si>
  <si>
    <t>02944</t>
  </si>
  <si>
    <t>OSTAT POŽADAVKY - DOKUMENTACE SKUTEČ PROVEDENÍ V DIGIT FORMĚ</t>
  </si>
  <si>
    <t>Dokumentace skutečného provedení stavby (dále jen DSPS) - popsáno v obchodních podmínkách</t>
  </si>
  <si>
    <t>029113</t>
  </si>
  <si>
    <t>OSTATNÍ POŽADAVKY - GEODETICKÉ ZAMĚŘENÍ - CELKY</t>
  </si>
  <si>
    <t>Geodetické zaměření stavby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</si>
  <si>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</si>
  <si>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</si>
  <si>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</si>
  <si>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</si>
  <si>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</si>
  <si>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</si>
  <si>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</si>
  <si>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</si>
  <si>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</si>
  <si>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</si>
  <si>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</si>
  <si>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</si>
  <si>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</si>
  <si>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</si>
  <si>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</si>
  <si>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</si>
  <si>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</si>
  <si>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</si>
  <si>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</si>
  <si>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</si>
  <si>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8</t>
  </si>
  <si>
    <t>00008</t>
  </si>
  <si>
    <t>Zajištění přístupů a příjezdů k sousedním nemovitostem  - popsáno v obchodních podmínkách, v zákoně č. 13/1997 Sb., a vyhlášce č. 104/1997</t>
  </si>
  <si>
    <t>00010</t>
  </si>
  <si>
    <t>Hlavní prohlídka mostu prováděná při uvedení stavby do provozu - popsáno v obchodních podmínkách</t>
  </si>
  <si>
    <t>vč. vložení do BMS</t>
  </si>
  <si>
    <t>11</t>
  </si>
  <si>
    <t>00011</t>
  </si>
  <si>
    <t>Ohlašování pohybu třetích osob na staveništi - popsáno v obchodních podmínkách</t>
  </si>
  <si>
    <t>12</t>
  </si>
  <si>
    <t>00012</t>
  </si>
  <si>
    <t>Mostní listy - popsáno v projektové dokumentaci</t>
  </si>
  <si>
    <t>14</t>
  </si>
  <si>
    <t>00014</t>
  </si>
  <si>
    <t>Zajištění provedení a výstupů veškerých zkoušek a revizí - popsáno v obchodních podmínkách, technických podmínkách a normách ČSN</t>
  </si>
  <si>
    <t>15</t>
  </si>
  <si>
    <t>00015</t>
  </si>
  <si>
    <t>Bezpečnostní opatření - popsáno v projektové dokumentaci</t>
  </si>
  <si>
    <t>17</t>
  </si>
  <si>
    <t>00017</t>
  </si>
  <si>
    <t>Havarijní, povodňový plán - popsáno v projektové dokumentaci a ve vyhl. č. 24/2011 Sb.</t>
  </si>
  <si>
    <t>18</t>
  </si>
  <si>
    <t>00018</t>
  </si>
  <si>
    <t>Návrh technologického postupu prací - popsáno v obchodních podmínkách</t>
  </si>
  <si>
    <t>SO 101</t>
  </si>
  <si>
    <t>Silnice II/372</t>
  </si>
  <si>
    <t>014102</t>
  </si>
  <si>
    <t>POPLATKY ZA SKLÁDKU</t>
  </si>
  <si>
    <t>T</t>
  </si>
  <si>
    <t>přebytečný materiál z vozovky na skládku</t>
  </si>
  <si>
    <t>přebytek ze silnice 
187,023*2,0=374,046 [C] 
 odkop zeminy na skládku (8) 
(3,05*10+2,3*10+1,48*10+2,6*27)*2,0=277,000 [E] 
Celkem: C+E=651,046 [F]</t>
  </si>
  <si>
    <t>zahrnuje veškeré poplatky provozovateli skládky související s uložením odpadu na skládce.</t>
  </si>
  <si>
    <t>014132</t>
  </si>
  <si>
    <t>POPLATKY ZA SKLÁDKU TYP S-NO (NEBEZPEČNÝ ODPAD)</t>
  </si>
  <si>
    <t>živice</t>
  </si>
  <si>
    <t>stáv. asfalt. vozovka tl. 50 mm: 849,0*0,05*2,2=93,390 [A] 
asfalt. vrstvy tl. do 100 mm:  108,142*2,2=237,912 [B] 
Celkem: A+B=331,302 [C]</t>
  </si>
  <si>
    <t>Zemní práce</t>
  </si>
  <si>
    <t>113138</t>
  </si>
  <si>
    <t>ODSTRANĚNÍ KRYTU ZPEVNĚNÝCH PLOCH S ASFALT POJIVEM, ODVOZ DO 20KM</t>
  </si>
  <si>
    <t>M3</t>
  </si>
  <si>
    <t>odstranění asfaltových vrstev do 100 mm vč. odvozu na skládku</t>
  </si>
  <si>
    <t>asfaltové vrstvy tl. do 100 mm:  108,142=108,142 [B]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</si>
  <si>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 
jednotkové ceny bourání – tento fakt musí být uveden v doplňujícím textu k položce).</t>
  </si>
  <si>
    <t>11313B</t>
  </si>
  <si>
    <t>ODSTRANĚNÍ KRYTU ZPEVNĚNÝCH PLOCH S ASFALTOVÝM POJIVEM - DOPRAVA</t>
  </si>
  <si>
    <t>tkm</t>
  </si>
  <si>
    <t>odvoz dalších 40 km</t>
  </si>
  <si>
    <t>40,0*108,142*2,2=9 516,496 [A]</t>
  </si>
  <si>
    <t>Položka zahrnuje samostatnou dopravu suti a vybouraných hmot. Množství se určí jako součin hmotnosti [t] a požadované vzdálenosti [km].</t>
  </si>
  <si>
    <t>113321</t>
  </si>
  <si>
    <t>ODSTRAN PODKL ZPEVNĚNÝCH PLOCH Z KAMENIVA NESTMEL, ODVOZ DO 1KM</t>
  </si>
  <si>
    <t>odstranění podkladu vozovek a chodníků 
odstranění stávající vozovky tl. 0,650 m - odvoz na meziskládku</t>
  </si>
  <si>
    <t>Zerminy na zásyp  515,9=515,900 [B]</t>
  </si>
  <si>
    <t>Položka zahrnuje veškerou manipulaci s vybouranou sutí a s vybouranými hmotami vč. uložení na skládku. Nezahrnuje poplatek za skládku.</t>
  </si>
  <si>
    <t>113328</t>
  </si>
  <si>
    <t>ODSTRAN PODKL ZPEVNĚNÝCH PLOCH Z KAMENIVA NESTMEL, ODVOZ DO 20KM</t>
  </si>
  <si>
    <t>odstranění podkladu vozovek a chodníků 
odstranění stávající vozovky tl. 0,650 m - odvoz na skládku</t>
  </si>
  <si>
    <t>odkop silnice tl. 650mm       155,6*0,65*6,95=702,923 [A] 
odpočet výměry na zásyp  -515,9=- 515,900 [B] 
Celkem: A+B=187,023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</si>
  <si>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</si>
  <si>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7</t>
  </si>
  <si>
    <t>113728</t>
  </si>
  <si>
    <t>FRÉZOVÁNÍ ZPEVNĚNÝCH PLOCH ASFALTOVÝCH, ODVOZ DO 20KM</t>
  </si>
  <si>
    <t>odstranění stávající vozovky - frézování živice tl. 50mm - včetně podrcení, odvoz na skládku nebezpečného odpadu</t>
  </si>
  <si>
    <t>stáv. asf. vozovka tl. 50 mm: 849,0*0,05=42,450 [A]</t>
  </si>
  <si>
    <t>11372B</t>
  </si>
  <si>
    <t>FRÉZOVÁNÍ ZPEVNĚNÝCH PLOCH ASFALTOVÝCH - DOPRAVA</t>
  </si>
  <si>
    <t>40,0*42,45*2,2=3 735,600 [A]</t>
  </si>
  <si>
    <t>121101</t>
  </si>
  <si>
    <t>SEJMUTÍ ORNICE NEBO LESNÍ PŮDY S ODVOZEM DO 1KM</t>
  </si>
  <si>
    <t>odhumusování tl. 150mm - na meziskládku 1km</t>
  </si>
  <si>
    <t>Zemina potřebná na ohumusování 
(99+134+35+29+28+55+131)*0,15=76,650 [A]</t>
  </si>
  <si>
    <t>položka zahrnuje sejmutí ornice bez ohledu na tloušťku vrstvy a její vodorovnou dopravu  
nezahrnuje uložení na trvalou skládku</t>
  </si>
  <si>
    <t>121108</t>
  </si>
  <si>
    <t>SEJMUTÍ ORNICE NEBO LESNÍ PŮDY S ODVOZEM DO 20KM</t>
  </si>
  <si>
    <t>odhumusování tl. 150mm - odvoz a likvidace v režii zhotovitele</t>
  </si>
  <si>
    <t>Přebytečná ornice 
odhumusování                 (110+188+176+78+184)*0,15=110,400 [A] 
Odpočet ohumusování    - (99+134+35+29+28+55+131)*0,15=-76,650 [B] 
Celkem: A+B=33,750 [C]</t>
  </si>
  <si>
    <t>122738</t>
  </si>
  <si>
    <t>ODKOPÁVKY A PROKOPÁVKY OBECNÉ TŘ. I, ODVOZ DO 20KM</t>
  </si>
  <si>
    <t>odkopávky zeminy  - vpravo od km 0,100</t>
  </si>
  <si>
    <t>3,05*10+2,3*10+1,48*10+2,6*27=138,500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</si>
  <si>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</si>
  <si>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17120</t>
  </si>
  <si>
    <t>ULOŽENÍ SYPANINY DO NÁSYPŮ A NA SKLÁDKY BEZ ZHUTNĚNÍ</t>
  </si>
  <si>
    <t>odvoz přebytečného materiálu z vozovky na skládku do 20km</t>
  </si>
  <si>
    <t>přebytek ze silnice 
295,165=295,165 [E] 
odkop.zeminy 
3,05*10+2,3*10+1,48*10+2,6*27=138,500 [A] 
Celkem: E+A=433,665 [F]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</si>
  <si>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</si>
  <si>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</si>
  <si>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17180</t>
  </si>
  <si>
    <t>ULOŽENÍ SYPANINY DO NÁSYPŮ Z NAKUPOVANÝCH MATERIÁLŮ</t>
  </si>
  <si>
    <t>výměna podloží tl. 400 mm- zemina vhodná do násypu - nákup</t>
  </si>
  <si>
    <t>155,6*0,4*11,8=734,432 [A]</t>
  </si>
  <si>
    <t>položka zahrnuje:  
- kompletní provedení zemní konstrukce (násypového tělesa včetně aktivní zóny)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</si>
  <si>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17380</t>
  </si>
  <si>
    <t>ZEMNÍ KRAJNICE A DOSYPÁVKY Z NAKUPOVANÝCH MATERIÁLŮ</t>
  </si>
  <si>
    <t>zpevnění krajnic ze ŠD 0/32, přípustné je i zpevnění recyklovaným materiálem v kvalitě dle požadavku investora</t>
  </si>
  <si>
    <t>0,15*0,5*(79+65,7+74,5+78,2)+0,15*(17,4+26,5)*1,0=28,890 [A]</t>
  </si>
  <si>
    <t>položka zahrnuje:  
- kompletní provedení zemní konstrukce včetně nákupu a dopravy materiálu dle zadávací  
dokumentace  
- úprava  ukládaného  materiálu  vlhčením,  tříděním,  promícháním  nebo  vysoušením,  příp. jiné úpravy za účelem zlepšení jeho  mech. vlastností  
- hutnění i různé míry hutnění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svahování, hutnění a uzavírání povrchů svahů  
- udržování úložiště a jeho ochrana proti vodě  
- odvedení nebo obvedení vody v okolí úložiště a v úložišti  
- veškeré  pomocné konstrukce umožňující provedení  zemní konstrukce  (příjezdy,  sjezdy, nájezdy, lešení, podpěrné konstrukce, přemostění, zpevněné plochy, zakrytí a pod.)</t>
  </si>
  <si>
    <t>17411</t>
  </si>
  <si>
    <t>ZÁSYP JAM A RÝH ZEMINOU SE ZHUTNĚNÍM</t>
  </si>
  <si>
    <t>zpětný zásyp pod výměnou podloží vpravo v km 0,70-most, zásyp křídla mostu, násyp tělesa hosp. sjezdů z materiálu vytěženého z vozovky tzn dovoz z meziskládky  
dosyp pod krajnicí vč dovozu z meziskládky tl. 0,15m - použit materiál z vozovky</t>
  </si>
  <si>
    <t>119,9=119,900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</si>
  <si>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</si>
  <si>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16</t>
  </si>
  <si>
    <t>18110</t>
  </si>
  <si>
    <t>ÚPRAVA PLÁNĚ SE ZHUTNĚNÍM V HORNINĚ TŘ. I</t>
  </si>
  <si>
    <t>M2</t>
  </si>
  <si>
    <t>Komunikace</t>
  </si>
  <si>
    <t>155,73*10,8+55*0,45*2=1 731,384 [A]</t>
  </si>
  <si>
    <t>položka zahrnuje úpravu pláně včetně vyrovnání výškových rozdílů. Míru zhutnění určuje projekt.</t>
  </si>
  <si>
    <t>18130</t>
  </si>
  <si>
    <t>ÚPRAVA PLÁNĚ BEZ ZHUTNĚNÍ</t>
  </si>
  <si>
    <t>pro  zatravnění</t>
  </si>
  <si>
    <t>(99+134+35+29+28+55+131)=511,000 [A]</t>
  </si>
  <si>
    <t>položka zahrnuje úpravu pláně včetně vyrovnání výškových rozdílů</t>
  </si>
  <si>
    <t>18232</t>
  </si>
  <si>
    <t>ROZPROSTŘENÍ ORNICE V ROVINĚ V TL DO 0,15M</t>
  </si>
  <si>
    <t>ohumusování tl. 150mm</t>
  </si>
  <si>
    <t>položka zahrnuje:  
nutné přemístění ornice z dočasných skládek vzdálených do 50m  
rozprostření ornice v předepsané tloušťce v rovině a ve svahu do 1:5</t>
  </si>
  <si>
    <t>19</t>
  </si>
  <si>
    <t>18241</t>
  </si>
  <si>
    <t>ZALOŽENÍ TRÁVNÍKU RUČNÍM VÝSEVEM</t>
  </si>
  <si>
    <t>Zahrnuje dodání předepsané travní směsi, její výsev na ornici, zalévání, první pokosení, to vše bez ohledu na sklon terénu</t>
  </si>
  <si>
    <t>20</t>
  </si>
  <si>
    <t>18247</t>
  </si>
  <si>
    <t>OŠETŘOVÁNÍ TRÁVNÍKU</t>
  </si>
  <si>
    <t>Zahrnuje pokosení se shrabáním, naložení shrabků na dopravní prostředek, s odvozem a se složením, to vše bez ohledu na sklon terénu</t>
  </si>
  <si>
    <t>Základy</t>
  </si>
  <si>
    <t>21</t>
  </si>
  <si>
    <t>21262</t>
  </si>
  <si>
    <t>TRATIVODY KOMPLET Z TRUB Z PLAST HMOT DN DO 100MM</t>
  </si>
  <si>
    <t>M</t>
  </si>
  <si>
    <t>výkop rýhy pro drenáž pod úrovní výměny (třída těžitelnosti - hlína)  
podkladní vrstava pod drenáž tl. 0,1m - ŠP  -drenážní trubka DN100</t>
  </si>
  <si>
    <t>75,0=75,000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</si>
  <si>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materiálem, případně vložení separační nebo drenážní vložky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</si>
  <si>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22</t>
  </si>
  <si>
    <t>28997</t>
  </si>
  <si>
    <t>OPLÁŠTĚNÍ (ZPEVNĚNÍ) Z GEOTEXTILIE A GEOMŘÍŽOVIN</t>
  </si>
  <si>
    <t>separační vrstva z geotextilie min. 600g/m2, počítáno bez přesahů</t>
  </si>
  <si>
    <t>1731,4=1 731,400 [A]</t>
  </si>
  <si>
    <t>Položka zahrnuje:  
- dodávku předepsané geotextilie nebo geomřížoviny  
- úpravu, očištění a ochranu podkladu  
- přichycení k podkladu, případně zatížení  
- úpravy spojů a zajištění okrajů  
- úpravy pro odvodnění  
- nutné přesahy  
- mimostaveništní a vnitrostaveništní dopravu</t>
  </si>
  <si>
    <t>Vodorovné konstrukce</t>
  </si>
  <si>
    <t>23</t>
  </si>
  <si>
    <t>451313</t>
  </si>
  <si>
    <t>PODKLADNÍ A VÝPLŇOVÉ VRSTVY Z PROSTÉHO BETONU C16/20</t>
  </si>
  <si>
    <t>kámen 150 mm do betonu tl 150 mm C16/20n XF1 (km 0,01 + hosp. sjezdy)  
bet. žlabová tvárnice š. 600mm do betonu C16/20n XF1 tl. 150mm</t>
  </si>
  <si>
    <t>podklad pod dlažbu  (10*1,5+4+5)*0,15=3,600 [A] 
podklad pod tvárnice - v pool tvárnice je započteno 10cm bet.  (45,5+5+5,7*1,5)*0,05=2,953 [B] 
Celkem: A+B=6,553 [C]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</si>
  <si>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</si>
  <si>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24</t>
  </si>
  <si>
    <t>465512</t>
  </si>
  <si>
    <t>DLAŽBY Z LOMOVÉHO KAMENE NA MC</t>
  </si>
  <si>
    <t>kámen 150 mm do betonu tl 150 mm C16/20n XF1 (km 0,01 + hosp. sjezdy)</t>
  </si>
  <si>
    <t>(10*1,5+4+5)*0,15=3,600 [A]</t>
  </si>
  <si>
    <t>položka zahrnuje:  
- nutné zemní práce (svahování, úpravu pláně a pod.)  
- zřízení spojovací vrstvy  
- zřízení lože dlažby z cementové malty předepsané kvality a předepsané tloušťky  
- dodávku a položení dlažby z lomového kamene do předepsaného tvaru  
- spárování, těsnění, tmelení a vyplnění spar MC případně s vyklínováním  
- úprava povrchu pro odvedení srážkové vody  
- nezahrnuje podklad pod dlažbu, vykazuje se samostatně položkami SD 45</t>
  </si>
  <si>
    <t>25</t>
  </si>
  <si>
    <t>56333</t>
  </si>
  <si>
    <t>VOZOVKOVÉ VRSTVY ZE ŠTĚRKODRTI TL. DO 150MM</t>
  </si>
  <si>
    <t>podkladní vrstva vozovky  ŠD tl.150mm</t>
  </si>
  <si>
    <t>155,73*10,8+55*0,45*2=1 731,384 [A] 
155,73*7,2+55*0,45*2=1 170,756 [B] 
Celkem: A+B=2 902,140 [C]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</si>
  <si>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</si>
  <si>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26</t>
  </si>
  <si>
    <t>56360</t>
  </si>
  <si>
    <t>VOZOVKOVÉ VRSTVY Z RECYKLOVANÉHO MATERIÁLU</t>
  </si>
  <si>
    <t>hosp. sjezd - pol. vč. nákupu recyklovaného materiálu ve kvalitě dle požadavku investora, včetně prolití asfaltovým postřikem</t>
  </si>
  <si>
    <t>0,15*(10,0+40,3)=7,545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</si>
  <si>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
- nezahrnuje postřiky, nátěry</t>
  </si>
  <si>
    <t>27</t>
  </si>
  <si>
    <t>572123</t>
  </si>
  <si>
    <t>INFILTRAČNÍ POSTŘIK Z EMULZE DO 1,0KG/M2</t>
  </si>
  <si>
    <t>1170,8=1 170,800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</si>
  <si>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</si>
  <si>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28</t>
  </si>
  <si>
    <t>572214</t>
  </si>
  <si>
    <t>SPOJOVACÍ POSTŘIK Z MODIFIK EMULZE DO 0,5KG/M2</t>
  </si>
  <si>
    <t>SP EMULZÍ Z MODIF ASF, 0,3g/m2</t>
  </si>
  <si>
    <t>1124,0+1092,9=2 216,900 [A]</t>
  </si>
  <si>
    <t>29</t>
  </si>
  <si>
    <t>574A34</t>
  </si>
  <si>
    <t>ASFALTOVÝ BETON PRO OBRUSNÉ VRSTVY ACO 11+, 11S TL. 40MM</t>
  </si>
  <si>
    <t>ACO 11+ 50/70, tl. 40mm</t>
  </si>
  <si>
    <t>155,73*6,5+55*0,45*2=1 061,745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</si>
  <si>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</si>
  <si>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30</t>
  </si>
  <si>
    <t>574C56</t>
  </si>
  <si>
    <t>ASFALTOVÝ BETON PRO LOŽNÍ VRSTVY ACL 16+, 16S TL. 60MM</t>
  </si>
  <si>
    <t>ACL 16+ 50/70, tl. 60mm</t>
  </si>
  <si>
    <t>155,73*6,70+55*0,45*2=1 092,891 [A]</t>
  </si>
  <si>
    <t>31</t>
  </si>
  <si>
    <t>574E46</t>
  </si>
  <si>
    <t>ASFALTOVÝ BETON PRO PODKLADNÍ VRSTVY ACP 16+, 16S TL. 50MM</t>
  </si>
  <si>
    <t>ACP 16+ 50/70 tl. 50mm</t>
  </si>
  <si>
    <t>155,73*6,9+55*0,45*2=1 124,037 [A]</t>
  </si>
  <si>
    <t>32</t>
  </si>
  <si>
    <t>58910</t>
  </si>
  <si>
    <t>VÝPLŇ SPAR ASFALTEM</t>
  </si>
  <si>
    <t>asf. zálivka š. do 20 mm pro začátek a konec úseku</t>
  </si>
  <si>
    <t>dle pol. 919113:   11,3=11,300 [A]</t>
  </si>
  <si>
    <t>položka zahrnuje:  
- dodávku předepsaného materiálu  
- vyčištění a výplň spar tímto materiálem</t>
  </si>
  <si>
    <t>Ostatní konstrukce a práce</t>
  </si>
  <si>
    <t>33</t>
  </si>
  <si>
    <t>9111A3</t>
  </si>
  <si>
    <t>ZÁBRADLÍ SILNIČNÍ S VODOR MADLY - DEMONTÁŽ S PŘESUNEM</t>
  </si>
  <si>
    <t>odstranění zábradlí dvoumadlového - likvidace v režii zhotovitele</t>
  </si>
  <si>
    <t>150=150,000 [A]</t>
  </si>
  <si>
    <t>položka zahrnuje:  
- demontáž a odstranění zařízení  
- jeho odvoz na předepsané místo</t>
  </si>
  <si>
    <t>34</t>
  </si>
  <si>
    <t>9113A1</t>
  </si>
  <si>
    <t>SVODIDLO OCEL SILNIČ JEDNOSTR, ÚROVEŇ ZADRŽ N1, N2 - DODÁVKA A MONTÁŽ</t>
  </si>
  <si>
    <t>vlevo - nové silniční svodidlo  - úroveň zadržení N2 vč náběhu</t>
  </si>
  <si>
    <t>149,0=149,000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</si>
  <si>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</si>
  <si>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35</t>
  </si>
  <si>
    <t>9117C1</t>
  </si>
  <si>
    <t>SVOD OCEL ZÁBRADEL ÚROVEŇ ZADRŽ H2 - DODÁVKA A MONTÁŽ</t>
  </si>
  <si>
    <t>vlevo - nové zábradelní svodidlo - úroveň zadržení H2 vč patek z betonu C25/30 XF2  
vpravo - nové zábradelní svodidlo - úroveň zadržení H2 vč patek z betonu C25/30 XF2 vč dlouhých náběhů</t>
  </si>
  <si>
    <t>18,0+18,0=36,000 [A]</t>
  </si>
  <si>
    <t>položka zahrnuje:  
- kompletní dodávku všech dílů ocelového svodidla s předepsanou povrchovou úpravou včetně spojovacích a diltačních prvků  
- montáž a osazení svodidla, kotvení, t.j. kotevní desky, šrouby z nerez oceli, vrty a zálivku, pokud zadávací dokumentace nestanoví jinak, případné nivelační hmoty pod kotevní desky  
- přechod na jiný typ svodidla nebo přes mostní závěr  
- ochranu proti bludným proudům a vývody pro jejich měření  
nezahrnuje odrazky nebo retroreflexní fólie</t>
  </si>
  <si>
    <t>36</t>
  </si>
  <si>
    <t>91228</t>
  </si>
  <si>
    <t>SMĚROVÉ SLOUPKY Z PLAST HMOT VČETNĚ ODRAZNÉHO PÁSKU</t>
  </si>
  <si>
    <t>KUS</t>
  </si>
  <si>
    <t>bílé:   7=7,000 [A] 
červené kulaté:   2=2,000 [B] 
Celkem: A+B=9,000 [C]</t>
  </si>
  <si>
    <t>položka zahrnuje:  
- dodání a osazení sloupku včetně nutných zemních prací  
- vnitrostaveništní a mimostaveništní doprava  
- odrazky plastové nebo z retroreflexní fólie</t>
  </si>
  <si>
    <t>37</t>
  </si>
  <si>
    <t>91238</t>
  </si>
  <si>
    <t>SMĚROVÉ SLOUPKY Z PLAST HMOT - NÁSTAVCE NA SVODIDLA VČETNĚ ODRAZNÉHO PÁSKU</t>
  </si>
  <si>
    <t>z toho 4 ks modré</t>
  </si>
  <si>
    <t>38</t>
  </si>
  <si>
    <t>915231</t>
  </si>
  <si>
    <t>VODOR DOPRAV ZNAČ PLASTEM PROFIL ZVUČÍCÍ - DOD A POKLÁDKA</t>
  </si>
  <si>
    <t>plast středová čára                      155,73*0,125=19,466 [A] 
 plast vodící proužky š. 250mm    155,73*2*0,25=77,865 [B] 
Celkem: A+B=97,331 [C]</t>
  </si>
  <si>
    <t>položka zahrnuje:  
- dodání a pokládku nátěrového materiálu (měří se pouze natíraná plocha)  
- předznačení a reflexní úpravu</t>
  </si>
  <si>
    <t>39</t>
  </si>
  <si>
    <t>917224</t>
  </si>
  <si>
    <t>SILNIČNÍ A CHODNÍKOVÉ OBRUBY Z BETONOVÝCH OBRUBNÍKŮ ŠÍŘ 150MM</t>
  </si>
  <si>
    <t>sklopená bet obruba 150X150 do betonu</t>
  </si>
  <si>
    <t>Položka zahrnuje:  
dodání a pokládku betonových obrubníků o rozměrech předepsaných zadávací dokumentací  
betonové lože i boční betonovou opěrku.</t>
  </si>
  <si>
    <t>40</t>
  </si>
  <si>
    <t>918358</t>
  </si>
  <si>
    <t>PROPUSTY Z TRUB DN 600MM</t>
  </si>
  <si>
    <t>beton roura DN 600 vč seříznutí čel 2x, vč. podkladního betonu (a obetonování)</t>
  </si>
  <si>
    <t>7=7,000 [A]</t>
  </si>
  <si>
    <t>Položka zahrnuje:  
- dodání a položení potrubí z trub z dokumentací předepsaného materiálu a předepsaného průměru  
- případné úpravy trub (zkrácení, šikmé seříznutí)  
Nezahrnuje podkladní vrstvy a obetonování.</t>
  </si>
  <si>
    <t>41</t>
  </si>
  <si>
    <t>919113</t>
  </si>
  <si>
    <t>ŘEZÁNÍ ASFALTOVÉHO KRYTU VOZOVEK TL DO 150MM</t>
  </si>
  <si>
    <t>řezaná spára tl. 150 mm</t>
  </si>
  <si>
    <t>5,6+5,7=11,300 [A]</t>
  </si>
  <si>
    <t>položka zahrnuje řezání vozovkové vrstvy v předepsané tloušťce, včetně spotřeby vody</t>
  </si>
  <si>
    <t>42</t>
  </si>
  <si>
    <t>935212</t>
  </si>
  <si>
    <t>PŘÍKOPOVÉ ŽLABY Z BETON TVÁRNIC ŠÍŘ DO 600MM DO BETONU TL 100MM</t>
  </si>
  <si>
    <t>bet. žlabová tvárnice š. 600mm do betonu C16/20n CF1 tl. 150mm</t>
  </si>
  <si>
    <t>V pol obsaženo lože tl 10cm zbývající tl 5cm je v po. 451313 
45,5+5+5,7*1,5=59,050 [A]</t>
  </si>
  <si>
    <t>položka zahrnuje:  
- dodávku a uložení příkopových tvárnic předepsaného rozměru a kvality  
- dodání a rozprostření lože z předepsaného materiálu v předepsané kvalitěa v předepsané tloušťce  
- veškerou manipulaci s materiálem, vnitrostaveništní i mimostaveništní dopravu  
- ukončení, patky, spárování  
- měří se v metrech běžných délky osy žlabu</t>
  </si>
  <si>
    <t>43</t>
  </si>
  <si>
    <t>935812</t>
  </si>
  <si>
    <t>ŽLABY A RIGOLY DLÁŽDĚNÉ Z KOSTEK DROBNÝCH DO BETONU TL 100MM</t>
  </si>
  <si>
    <t>vydláždění rigolu žulovou kostkou 100x100x100 (do tvaru žlabu) včetně betonového lože</t>
  </si>
  <si>
    <t>6,0*0,6=3,600 [A]</t>
  </si>
  <si>
    <t>položka zahrnuje:  
- dodání a uložení předepsaného dlažebního materiálu v požadované kvalitě do předepsaného tvaru a v předepsané šířce  
- dodání a rozprostření lože z předepsaného materiálu v předepsané tloušťce a šířce  
- úpravu napojení a ukončení  
- vnitrostaveništní i mimostaveništní dopravu  
- měří se vydlážděná plocha.</t>
  </si>
  <si>
    <t>SO 102</t>
  </si>
  <si>
    <t>Úprava polní cesty</t>
  </si>
  <si>
    <t>0,5*52=26,000 [A]</t>
  </si>
  <si>
    <t>položka zahrnuje:  
nutné přemístění ornice z dočasných skládek vzdálených do 50m rozprostření ornice v předepsané tloušťce v rovině a ve svahu do 1:5</t>
  </si>
  <si>
    <t>18481</t>
  </si>
  <si>
    <t>OCHRANA STROMŮ BEDNĚNÍM</t>
  </si>
  <si>
    <t>položka zahrnuje veškerý materiál, výrobky a polotovary, včetně mimostaveništní a  
vnitrostaveništní dopravy (rovněž přesuny), včetně naložení a složení, případně s uložením</t>
  </si>
  <si>
    <t>56330</t>
  </si>
  <si>
    <t>VOZOVKOVÉ VRSTVY ZE ŠTĚRKODRTI</t>
  </si>
  <si>
    <t>uložení na polní cestu vč hutnění tl 150mm  
pol. vč nákupu ŠD 0/32, lze použít recyklovaný materiál v kvalitě dle požadavku investora</t>
  </si>
  <si>
    <t>doplnění vrstvy    18,0=18,000 [A]</t>
  </si>
  <si>
    <t>917223</t>
  </si>
  <si>
    <t>SILNIČNÍ A CHODNÍKOVÉ OBRUBY Z BETONOVÝCH OBRUBNÍKŮ ŠÍŘ 100MM</t>
  </si>
  <si>
    <t>obruba 100/250 do betonu</t>
  </si>
  <si>
    <t>SO 201</t>
  </si>
  <si>
    <t>Most ev.č. 372-005</t>
  </si>
  <si>
    <t>zemina</t>
  </si>
  <si>
    <t>součet položek 124738 + 131738 
(44,928+144,804)*2,0=379,464 [A]</t>
  </si>
  <si>
    <t>014112</t>
  </si>
  <si>
    <t>POPLATKY ZA SKLÁDKU TYP S-IO (INERTNÍ ODPAD)</t>
  </si>
  <si>
    <t>beton</t>
  </si>
  <si>
    <t>položka. 966168:  92,964*2,4=223,114 [A]</t>
  </si>
  <si>
    <t>11525</t>
  </si>
  <si>
    <t>PŘEVEDENÍ VODY POTRUBÍM DN 600 NEBO ŽLABY R.O. DO 2,0M</t>
  </si>
  <si>
    <t>provizorní zatrubnění plast DN500, vč. případného čerpání vody z usazovacích šachet</t>
  </si>
  <si>
    <t>Položka převedení vody na povrchu zahrnuje zřízení, udržování a odstranění příslušného zařízení. Převedení vody se uvádí buď průměrem potrubí (DN) nebo délkou rozvinutého obvodu žlabu (r.o.).</t>
  </si>
  <si>
    <t>124738</t>
  </si>
  <si>
    <t>VYKOPÁVKY PRO KORYTA VODOTEČÍ TŘ. I, ODVOZ DO 20KM</t>
  </si>
  <si>
    <t>odvoz na skládku do 20km</t>
  </si>
  <si>
    <t>výkop stávajícího koryta:  2,6*0,8*21,6=44,928 [A]</t>
  </si>
  <si>
    <t>131738</t>
  </si>
  <si>
    <t>HLOUBENÍ JAM ZAPAŽ I NEPAŽ TŘ. I, ODVOZ DO 20KM</t>
  </si>
  <si>
    <t>odvoz na skládku do 20 km</t>
  </si>
  <si>
    <t>výkop za rubem stáv. mostu  (6,14+10,14)*7,8=126,984 [A] 
výkop pro gab. křídlo:   9*0,9*2,2=17,820 [B] 
Celkem: A+B=144,804 [C]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</si>
  <si>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</si>
  <si>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výkop za rubem stáv. mostu  (6,14+10,14)*7,8=126,984 [A] 
výkop pro gab. křídlo:   9*0,9*2,2=17,820 [B] 
výkop stávajícího koryta:  2,6*0,8*21,6=44,928 [C] 
Celkem: A+B+C=189,732 [D]</t>
  </si>
  <si>
    <t>17481</t>
  </si>
  <si>
    <t>ZÁSYP JAM A RÝH Z NAKUPOVANÝCH MATERIÁLŮ</t>
  </si>
  <si>
    <t>výměna podloží - ŠP, vč. hutnění</t>
  </si>
  <si>
    <t>0,6*6,2*18,4=68,448 [A] 
pod gabion. křídlem:  0,25*2,0*9,0=4,500 [B] 
Celkem: A+B=72,948 [C]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</si>
  <si>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</si>
  <si>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</si>
  <si>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</si>
  <si>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obsyp nového mostu vč hutnění - hrubozrnná zemina</t>
  </si>
  <si>
    <t>16,8*12,55=210,840 [A]</t>
  </si>
  <si>
    <t>položka zahrnuje:  
- kompletní provedení zemní konstrukce včetně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</si>
  <si>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21264</t>
  </si>
  <si>
    <t>TRATIVODY KOMPLET Z TRUB Z PLAST HMOT DN DO 200MM</t>
  </si>
  <si>
    <t>drenážní trubka DN 160, vč obetonování drenážním betonem, vč obalení geotextilií, vč nerezového vyústění skrz gab. křídla v dl. 2x1,2m, DN180</t>
  </si>
  <si>
    <t>2*20=40,000 [A]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</si>
  <si>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</si>
  <si>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272313</t>
  </si>
  <si>
    <t>ZÁKLADY Z PROSTÉHO BETONU DO C16/20 (B20)</t>
  </si>
  <si>
    <t>podkladní beton C16/20 XF0</t>
  </si>
  <si>
    <t>0,15*1,8*17,8*2+2,21=11,822 [A]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</si>
  <si>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proudů,</t>
  </si>
  <si>
    <t>272324</t>
  </si>
  <si>
    <t>ZÁKLADY ZE ŽELEZOBETONU DO C25/30 (B30)</t>
  </si>
  <si>
    <t>monolitický základ, C25/30 XF2</t>
  </si>
  <si>
    <t>0,8*0,35*17,6*2=9,856 [A]</t>
  </si>
  <si>
    <t>272365</t>
  </si>
  <si>
    <t>VÝZTUŽ ZÁKLADŮ Z OCELI 10505</t>
  </si>
  <si>
    <t>výztuž základu B500 B, 180kg/m3</t>
  </si>
  <si>
    <t>z položky 272324:  9,856*0,18=1,774 [A]</t>
  </si>
  <si>
    <t>Položka zahrnuje veškerý materiál, výrobky a polotovary, včetně mimostaveništní a vnitrostaveništní dopravy (rovněž přesuny), včetně naložení a složení, případně s uložením  
- dodání betonářské výztuže v požadované kvalitě, stříhání, řezání, ohýbání a spojování do všech požadovaných tvarů (vč. armakošů) a uložení s požadovaným zajištěním polohy a krytí výztuže betonem,  
- veškeré svary nebo jiné spoje výztuže,  
- pomocné konstrukce a práce pro osazení a upevnění výztuže,  
- zednické výpomoci pro montáž betonářské výztuže,  
- úpravy výztuže pro osazení doplňkových konstrukcí,  
- ochranu výztuže do doby jejího zabetonování,  
- úpravy výztuže pro zřízení železobetonových kloubů, kotevních prvků, závěsných ok a doplňkových konstrukcí,  
- veškerá opatření pro zajištění soudržnosti výztuže a betonu,  
- vodivé propojení výztuže, které je součástí ochrany konstrukce proti vlivům bludných proudů, vyvedení do měřících skříní nebo míst pro měření bludných proudů (vlastní měřící skříně se uvádějí položkami SD 74 - pol.č.74432).  
- povrchovou antikorozní úpravu výztuže,  
- separaci výztuže,  
- osazení měřících zařízení a úpravy pro ně,  
- osazení měřících skříní nebo míst pro měření bludných proudů.</t>
  </si>
  <si>
    <t>3*3,3+3*3,0+3*2=24,900 [A]</t>
  </si>
  <si>
    <t>Svislé konstrukce</t>
  </si>
  <si>
    <t>3272C1</t>
  </si>
  <si>
    <t>ZDI OPĚR, ZÁRUB, NÁBŘEŽ Z GABIONŮ ČÁSTEČNĚ ROVNANÝCH, DRÁT O2,2MM, POVRCHOVÁ ÚPRAVA Zn + Al</t>
  </si>
  <si>
    <t>gabionové křídlo</t>
  </si>
  <si>
    <t>3*2,45+3*1,95+3*1,25=16,950 [A]</t>
  </si>
  <si>
    <t>- položka zahrnuje dodávku a osazení drátěných košů s výplní lomovým kamenem.  
- gabionové matrace se vykazují v pol.č.2722**.</t>
  </si>
  <si>
    <t>421126</t>
  </si>
  <si>
    <t>MOSTNÍ NOSNÉ DESKOVÉ KONSTR Z DÍLCŮ ŽELBET DO C40/50</t>
  </si>
  <si>
    <t>prefabrikovaná klenba C35/45 XF2, vč dovozu a uložení, vč těsnění podélných a příčných spar</t>
  </si>
  <si>
    <t>2,1*17,6=36,960 [A]</t>
  </si>
  <si>
    <t>- dodání dílce požadovaného tvaru a vlastností, jeho skladování, doprava a osazení do  
definitivní polohy, včetně komplexní technologie výroby a montáže dílců, ošetření a ochrana dílců,  
- u dílců železobetonových a předpjatých veškerá výztuž, případně i tuhé kovové prvky a závěsná oka,  
- úpravy a zařízení pro uložení a transport dílce,  
- veškeré požadované úpravy dílců, včetně doplňkových konstrukcí a vybavení,  
- sestavení dílce na stavbě včetně montážních zařízení, plošin a prahů a pod.,  
- výplň, těsnění a tmelení spár a spojů,  
- očištění a ošetření úložných ploch,  
- zednické výpomoce pro montáž dílců,  
- označení dílce výrobním štítkem nebo jiným způsobem,  
- úpravy dílce pro dodržení požadované přesnosti jeho osazení, včetně případných měření,  
- veškerá zařízení pro zajištění stability v každém okamžiku,  
- další práce dané případně specifikací k příslušnému prefabrik. dílci (úprava pohledových ploch, příp. rubových ploch, osazení měřících zařízení, zkoušení a měření dílců a pod.).</t>
  </si>
  <si>
    <t>451312</t>
  </si>
  <si>
    <t>PODKLADNÍ A VÝPLŇOVÉ VRSTVY Z PROSTÉHO BETONU C12/15</t>
  </si>
  <si>
    <t>podkladní beton drenáže C12/15 X0</t>
  </si>
  <si>
    <t>0,2*0,8*17,6*2=5,632 [A]</t>
  </si>
  <si>
    <t>podkladní lože pod dlažbu tl. 150 mm z betonu C16/20n XF1</t>
  </si>
  <si>
    <t>(3,2*17,6+4,5+3,88*10,3*1,5+14,5+13,5+39*1,5)*0,15=31,090 [A]</t>
  </si>
  <si>
    <t>45157</t>
  </si>
  <si>
    <t>PODKLADNÍ A VÝPLŇOVÉ VRSTVY Z KAMENIVA TĚŽENÉHO</t>
  </si>
  <si>
    <t>výplň pod dlažbou koryta - ŠP - vč hutnění - nákup</t>
  </si>
  <si>
    <t>2,12*0,41*17,6=15,298 [A]</t>
  </si>
  <si>
    <t>Položka zahrnuje veškerý materiál, výrobky a polotovary, včetně mimostaveništní a vnitrostaveništní dopravy (rovněž přesuny), včetně naložení a složení, případně s uložením.</t>
  </si>
  <si>
    <t>461313</t>
  </si>
  <si>
    <t>PATKY Z PROSTÉHO BETONU C16/20</t>
  </si>
  <si>
    <t>beton. práh C16/20n XF1</t>
  </si>
  <si>
    <t>0,5*0,3*(4,9+3,3)=1,230 [A]</t>
  </si>
  <si>
    <t>položka zahrnuje:  
- nutné zemní práce (hloubení rýh a pod.)  
- dodání  čerstvého  betonu  (betonové  směsi)  požadované  kvality,  jeho  uložení  do požadovaného tvaru při jakékoliv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zřízení  všech  požadovaných  otvorů, kapes, výklenků, prostupů, dutin, drážek a pod., vč. ztížení práce a úprav  kolem nich,  
- úpravy pro osazení doplňkových konstrukcí a vybavení,  
- úpravy povrchu pro položení požadované izolace, povlaků a nátěrů, případně vyspravení,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</t>
  </si>
  <si>
    <t>odláždění terénu kámen tl. 150 mm do betonu C16/20n XF1 tl. 150 mm, odláždění koryta vč. patek na vtoku a výtoku  
(podkladní beton v položce 451313)</t>
  </si>
  <si>
    <t>Přidružená stavební výroba</t>
  </si>
  <si>
    <t>711332</t>
  </si>
  <si>
    <t>IZOLACE PODZEM OBJ PROTI VOL STÉK VODĚ ASFALT PÁSY</t>
  </si>
  <si>
    <t>asfaltové pásy s odolností proti prorůstání, výpočet bez přesahů, vč. ztrojení v místě spar, vč. penetračního nátěru, vč. zabetonovaného profilu do základu, vč. napojení</t>
  </si>
  <si>
    <t>8,2*17,6=144,320 [A]</t>
  </si>
  <si>
    <t>položka zahrnuje:  
- dodání  předepsaného izolačního materiálu  
- očištění a ošetření podkladu, zadávací dokumentace může zahrnout i případné vyspravení  
- zřízení izolace jako kompletního povlaku, případně komplet. soustavy nebo systému podle příslušného  technolog. předpisu  
- zřízení izolace i jednotlivých vrstev po etapách, včetně pracovních spár a spojů  
- úprava u okrajů, rohů, hran, dilatačních i pracovních spojů, kotev, obrubníků, dilatačních zařízení, odvodnění, otvorů, neizolovaných míst a pod.  
- zajištění odvodnění povrchu izolace, včetně odvodnění nejnižších míst, pokud dokumentace pro zadání stavby nestanoví jinak  
- ochrana izolace do doby zřízení definitivní ochranné vrstvy nebo konstrukce  
- úprava, očištění a ošetření prostoru kolem izolace  
- provedení požadovaných zkoušek  
- nezahrnuje ochranné vrstvy, např. geotextilii, cementový potěr, izolační přizdívku</t>
  </si>
  <si>
    <t>711519</t>
  </si>
  <si>
    <t>OCHRANA IZOLACE PODZEMNÍCH OBJEKTŮ TEXTILIÍ</t>
  </si>
  <si>
    <t>ochranná vrstva z geotextilie min. 600g/m2, počítáno bez přesahů</t>
  </si>
  <si>
    <t>8,6*17,6=151,360 [A]</t>
  </si>
  <si>
    <t>položka zahrnuje:  
- dodání  předepsaného ochranného materiálu  
- zřízení ochrany izolace</t>
  </si>
  <si>
    <t>9111A1</t>
  </si>
  <si>
    <t>ZÁBRADLÍ SILNIČNÍ S VODOR MADLY - DODÁVKA A MONTÁŽ</t>
  </si>
  <si>
    <t>zábradlí dvoumadlové (vč. PKO, vrchní RAL 5017) na gabionové zdi a nad oběma klenbami mostu; skutečné čerpání po odsouhlasení investorem</t>
  </si>
  <si>
    <t>4,0+9,0+4,0=17,000 [A]</t>
  </si>
  <si>
    <t>položka zahrnuje:  
- dodání zábradlí včetně předepsané povrchové úpravy  
- osazení sloupků zaberaněním nebo osazením do betonových bloků (včetně betonových bloků a nutných zemních prací)  
- případné bednění ( trubku) betonové patky v gabionové zdi</t>
  </si>
  <si>
    <t>91345</t>
  </si>
  <si>
    <t>NIVELAČNÍ ZNAČKY KOVOVÉ</t>
  </si>
  <si>
    <t>položka zahrnuje:  
- dodání a osazení nivelační značky včetně nutných zemních prací  
- vnitrostaveništní a mimostaveništní dopravu</t>
  </si>
  <si>
    <t>91355</t>
  </si>
  <si>
    <t>EVIDENČNÍ ČÍSLO MOSTU</t>
  </si>
  <si>
    <t>položka zahrnuje štítek s evidenčním číslem mostu, sloupek dopravní značky včetně osazení a nutných zemních prací a zabetonování</t>
  </si>
  <si>
    <t>936502</t>
  </si>
  <si>
    <t>DROBNÉ DOPLŇK KONSTR KOVOVÉ POZINK</t>
  </si>
  <si>
    <t>KG</t>
  </si>
  <si>
    <t>letopočet opravy mostu - 1 kus</t>
  </si>
  <si>
    <t>položka zahrnuje:  
- dílenská dokumentace, včetně technologického předpisu spojování  
- dodání  materiálu  v požadované kvalitě a výroba konstrukce i dílenská (včetně  pomůcek, přípravků a prostředků pro výrobu) bez ohledu na náročnost a její hmotnost, dílenská montáž  
- dodání spojovacího materiálu  
- zřízení  montážních  a  dilatačních  spojů,  spar, včetně potřebných úprav, vložek, opracování, očištění a ošetření  
- podpěr. konstr. a lešení všech druhů pro montáž konstrukcí i doplňkových, včetně požadovaných otvorů, ochranných a bezpečnostních opatření a základů pro tyto konstrukce a lešení  
- jakákoliv doprava a manipulace dílců  a  montážních  sestav,  včetně  dopravy konstrukce z  
výrobny na stavbu  
- montáž konstrukce na staveništi, včetně montážních prostředků a pomůcek a zednických  
výpomocí  
- výplň, těsnění a tmelení spar a spojů  
- čištění konstrukce a odstranění všech vrubů (vrypy, otlačeniny a pod.)  
- všechny druhy ocelového kotvení  
- dílenskou přejímku a montážní prohlídku, včetně požadovaných dokladů  
- zřízení kotevních otvorů nebo jam, nejsou-li částí jiné konstrukce, jejich úpravy, očištění a ošetření  
- osazení kotvení nebo přímo částí konstrukce do podpůrné konstrukce nebo do zeminy  
- výplň kotevních otvorů  (příp.  podlití  patních  desek)  maltou,  betonem  nebo  jinou speciální hmotou, vyplnění jam zeminou  
- předepsanou protikorozní ochranu a nátěry konstrukcí  
- osazení měřících zařízení a úpravy pro ně  
- ochranná opatření před účinky bludných proudů</t>
  </si>
  <si>
    <t>966168</t>
  </si>
  <si>
    <t>BOURÁNÍ KONSTRUKCÍ ZE ŽELEZOBETONU S ODVOZEM DO 20KM</t>
  </si>
  <si>
    <t>demolice stáv. žb mostu vč. odvozu na skládku do 20 km</t>
  </si>
  <si>
    <t>NK + opěra vč. základu + křídla:   
2,84*3,6+2,2*8,55*2+6,3*0,6*4+30=92,964 [A]</t>
  </si>
  <si>
    <t>položka zahrnuje:  
- rozbourání konstrukce bez ohledu na použitou technologii  
- veškeré pomocné konstrukce (lešení a pod.)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veškeré další práce plynoucí z technologického předpisu a z platných předpisů</t>
  </si>
  <si>
    <t>96718</t>
  </si>
  <si>
    <t>VYBOURÁNÍ ČÁSTÍ KONSTRUKCÍ KOVOVÝCH</t>
  </si>
  <si>
    <t>odstranění zábradlí na mostě, odvoz a likvidace v režii zhotovitele</t>
  </si>
  <si>
    <t>(10,3+11,2)*0,040=0,860 [A]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</si>
  <si>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
- položka zahrnuje veškeré další práce plynoucí z technologického předpisu a z platných předpisů</t>
  </si>
  <si>
    <t>SO 202</t>
  </si>
  <si>
    <t>Opěrné zdi</t>
  </si>
  <si>
    <t>položka 122738: 
451,9*2,0=903,800 [A]</t>
  </si>
  <si>
    <t>odkopávky zeminy (třída těžitelnosti - hlína) - za rubem zdi (po úroveň výměny aktivní zóny) - vč. odvozu na skládku do 20km</t>
  </si>
  <si>
    <t>10*0,98+3,8*20+3,7*20+4,3*15+10*4,5+4,0*10+4,4*10+3,8*10+3,2*15+1,26*10=451,900 [A]</t>
  </si>
  <si>
    <t>125731</t>
  </si>
  <si>
    <t>VYKOPÁVKY ZE ZEMNÍKŮ A SKLÁDEK TŘ. I, ODVOZ DO 1KM</t>
  </si>
  <si>
    <t>dovoz zeminy pro zásyp (materiál z SO 101)</t>
  </si>
  <si>
    <t>viz položka 17411: 
400=400,000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</si>
  <si>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  
- poplatek za materiál ze zemníku (zemina, ornice)</t>
  </si>
  <si>
    <t>položka 122738: 
451,9=451,900 [A]</t>
  </si>
  <si>
    <t>zásyp zdí materiálem z vozovky (materiál z SO 101)</t>
  </si>
  <si>
    <t>10*2,70+1,7*20+3,7*20+3,8*15+10*3,7+3,8*10+3,6*10+3,5*10+3,4*15+1,1*10=400,000 [A]</t>
  </si>
  <si>
    <t>2,2*0,25*(52,4+78,5)=71,995 [A]</t>
  </si>
  <si>
    <t>15,5*2,0+49,0*3,0+10*3,2+22,4*3,2+22,0*3,0+5,0*2,0+3,0*1,4=361,880 [A] 
líc gabionové zdi:  51,6*1,0=51,600 [B] 
Celkem: A+B=413,480 [C]</t>
  </si>
  <si>
    <t>gabionová zeď</t>
  </si>
  <si>
    <t>15,5*1,25+49,0*2,0+10*2,3+22,4*2,3+22*2,0+5,0*1,25+3,0*0,73+4*2,0=252,335 [A]</t>
  </si>
  <si>
    <t>zábradlí dvoumadlové (vč. PKO, vrchní RAL 5017) na gabionové zdi; skutečné čerpání po odsouhlasení investorem</t>
  </si>
  <si>
    <t>78,5+52,4=130,900 [A]</t>
  </si>
  <si>
    <t>SO 901</t>
  </si>
  <si>
    <t>DIO</t>
  </si>
  <si>
    <t>91400</t>
  </si>
  <si>
    <t>DOČASNÉ ZAKRYTÍ NEBO OTOČENÍ STÁVAJÍCÍCH DOPRAVNÍCH ZNAČEK</t>
  </si>
  <si>
    <t>zahrnuje zakrytí dočasně neplatných svislých dopravních značek (nebo jejich částí) bez ohledu na způsob a na jejich velikost (zakrytí neprůhledným materiálem nebo otočení značky) a jeho následné odstranění</t>
  </si>
  <si>
    <t>914142</t>
  </si>
  <si>
    <t>DOPRAV ZNAČ ZÁKL VEL OCEL FÓLIE TŘ 3 - MONT S PŘESUNEM</t>
  </si>
  <si>
    <t>včetně sloupku a podstavce</t>
  </si>
  <si>
    <t>položka zahrnuje:  
- dopravu demontované značky z dočasné skládky  
- osazení a montáž značky na místě určeném projektem  
- nutnou opravu poškozených částí  
nezahrnuje dodávku značky</t>
  </si>
  <si>
    <t>914143</t>
  </si>
  <si>
    <t>DOPRAV ZNAČ ZÁKL VEL OCEL FÓLIE TŘ 3 - DEMONTÁŽ</t>
  </si>
  <si>
    <t>Položka zahrnuje odstranění, demontáž a odklizení materiálu s odvozem na předepsané místo</t>
  </si>
  <si>
    <t>914149</t>
  </si>
  <si>
    <t>DOPRAV ZNAČ ZÁKL VEL OCEL FÓLIE TŘ 3 - NÁJEMNÉ</t>
  </si>
  <si>
    <t>KSDEN</t>
  </si>
  <si>
    <t>15,0*150,0=2 250,000 [A]</t>
  </si>
  <si>
    <t>položka zahrnuje sazbu za pronájem dopravních značek a zařízení, počet jednotek je určen jako součin počtu značek a počtu dní použití</t>
  </si>
  <si>
    <t>914442</t>
  </si>
  <si>
    <t>DOPR ZNAČKY 100X150CM OCEL FÓL TŘ 3 - MONTÁŽ S PŘESUNEM</t>
  </si>
  <si>
    <t>položka zahrnuje:  
- dopravu demontované značky z dočasné skládky  
- osazení a montáž značky na místě určeném projektem  
- nutnou opravu poškozených částí nezahrnuje dodávku značky</t>
  </si>
  <si>
    <t>914443</t>
  </si>
  <si>
    <t>DOPRAV ZNAČKY 100X150CM OCEL FÓLIE TŘ 3 - DEMONTÁŽ</t>
  </si>
  <si>
    <t>Položka zahrnuje odstranění, demontáž a odklizení materiálu s odvozem na předepsané  
místo</t>
  </si>
  <si>
    <t>914449</t>
  </si>
  <si>
    <t>DOPRAV ZNAČ 100X150CM OCEL FÓLIE TŘ 3 - NÁJEMNÉ</t>
  </si>
  <si>
    <t>6,0*150,0=900,000 [A]</t>
  </si>
  <si>
    <t>916122</t>
  </si>
  <si>
    <t>DOPRAV SVĚTLO VÝSTRAŽ SOUPRAVA 3KS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</si>
  <si>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  
- napájení z baterie včetně záložní baterie</t>
  </si>
  <si>
    <t>916123</t>
  </si>
  <si>
    <t>DOPRAV SVĚTLO VÝSTRAŽ SOUPRAVA 3KS - DEMONTÁŽ</t>
  </si>
  <si>
    <t>Položka zahrnuje odstranění, demontáž a odklizení zařízení s odvozem na předepsané místo</t>
  </si>
  <si>
    <t>916129</t>
  </si>
  <si>
    <t>DOPRAV SVĚTLO VÝSTRAŽ SOUPRAVA 3KS - NÁJEMNÉ</t>
  </si>
  <si>
    <t>2,0*150,0=300,000 [A]</t>
  </si>
  <si>
    <t>položka zahrnuje sazbu za pronájem zařízení. Počet měrných jednotek se určí jako součin počtu zařízení a počtu dní použití.</t>
  </si>
  <si>
    <t>916322</t>
  </si>
  <si>
    <t>DOPRAVNÍ ZÁBRANY Z2 S FÓLIÍ TŘ 2 - MONTÁŽ S PŘESUNEM</t>
  </si>
  <si>
    <t>položka zahrnuje:  
- přemístění zařízení z dočasné skládky a jeho osazení a montáž na místě určeném projektem  
- údržbu po celou dobu trvání funkce, náhradu zničených nebo ztracených kusů, nutnou opravu poškozených částí</t>
  </si>
  <si>
    <t>916323</t>
  </si>
  <si>
    <t>DOPRAVNÍ ZÁBRANY Z2 S FÓLIÍ TŘ 2 - DEMONTÁŽ</t>
  </si>
  <si>
    <t>916329</t>
  </si>
  <si>
    <t>DOPRAVNÍ ZÁBRANY Z2 S FÓLIÍ TŘ 2 - NÁJEMNÉ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</si>
</sst>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sharedStrings" Target="sharedStrings.xml" /><Relationship Id="rId10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17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17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</f>
      </c>
      <c>
        <f>0+O10+O14+O18+O22+O26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44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47</v>
      </c>
    </row>
    <row r="14" spans="1:16" ht="12.75">
      <c r="A14" s="18" t="s">
        <v>38</v>
      </c>
      <c s="23" t="s">
        <v>16</v>
      </c>
      <c s="23" t="s">
        <v>48</v>
      </c>
      <c s="18" t="s">
        <v>40</v>
      </c>
      <c s="24" t="s">
        <v>49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50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47</v>
      </c>
    </row>
    <row r="18" spans="1:16" ht="12.75">
      <c r="A18" s="18" t="s">
        <v>38</v>
      </c>
      <c s="23" t="s">
        <v>15</v>
      </c>
      <c s="23" t="s">
        <v>51</v>
      </c>
      <c s="18" t="s">
        <v>40</v>
      </c>
      <c s="24" t="s">
        <v>52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53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47</v>
      </c>
    </row>
    <row r="22" spans="1:16" ht="12.75">
      <c r="A22" s="18" t="s">
        <v>38</v>
      </c>
      <c s="23" t="s">
        <v>26</v>
      </c>
      <c s="23" t="s">
        <v>54</v>
      </c>
      <c s="18" t="s">
        <v>40</v>
      </c>
      <c s="24" t="s">
        <v>55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56</v>
      </c>
    </row>
    <row r="24" spans="1:5" ht="12.75">
      <c r="A24" s="30" t="s">
        <v>45</v>
      </c>
      <c r="E24" s="31" t="s">
        <v>40</v>
      </c>
    </row>
    <row r="25" spans="1:5" ht="63.75">
      <c r="A25" t="s">
        <v>46</v>
      </c>
      <c r="E25" s="29" t="s">
        <v>57</v>
      </c>
    </row>
    <row r="26" spans="1:16" ht="12.75">
      <c r="A26" s="18" t="s">
        <v>38</v>
      </c>
      <c s="23" t="s">
        <v>28</v>
      </c>
      <c s="23" t="s">
        <v>58</v>
      </c>
      <c s="18" t="s">
        <v>40</v>
      </c>
      <c s="24" t="s">
        <v>59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60</v>
      </c>
    </row>
    <row r="28" spans="1:5" ht="12.75">
      <c r="A28" s="30" t="s">
        <v>45</v>
      </c>
      <c r="E28" s="31" t="s">
        <v>40</v>
      </c>
    </row>
    <row r="29" spans="1:5" ht="63.75">
      <c r="A29" t="s">
        <v>46</v>
      </c>
      <c r="E29" s="29" t="s">
        <v>61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1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0+O9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62</v>
      </c>
      <c s="32">
        <f>0+I9</f>
      </c>
      <c r="O3" t="s">
        <v>12</v>
      </c>
      <c t="s">
        <v>16</v>
      </c>
    </row>
    <row r="4" spans="1:16" ht="15" customHeight="1">
      <c r="A4" t="s">
        <v>6</v>
      </c>
      <c s="8" t="s">
        <v>7</v>
      </c>
      <c s="9" t="s">
        <v>8</v>
      </c>
      <c s="1"/>
      <c s="10" t="s">
        <v>9</v>
      </c>
      <c s="1"/>
      <c s="1"/>
      <c s="7"/>
      <c s="7"/>
      <c r="O4" t="s">
        <v>13</v>
      </c>
      <c t="s">
        <v>16</v>
      </c>
    </row>
    <row r="5" spans="1:16" ht="12.75" customHeight="1">
      <c r="A5" t="s">
        <v>10</v>
      </c>
      <c s="12" t="s">
        <v>11</v>
      </c>
      <c s="13" t="s">
        <v>62</v>
      </c>
      <c s="5"/>
      <c s="14" t="s">
        <v>18</v>
      </c>
      <c s="5"/>
      <c s="5"/>
      <c s="5"/>
      <c s="5"/>
      <c r="O5" t="s">
        <v>14</v>
      </c>
      <c t="s">
        <v>16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0+I10+I14+I18+I22+I26+I30+I34+I38+I42+I46+I50+I54+I58</f>
      </c>
      <c>
        <f>0+O10+O14+O18+O22+O26+O30+O34+O38+O42+O46+O50+O54+O58</f>
      </c>
    </row>
    <row r="10" spans="1:16" ht="25.5">
      <c r="A10" s="18" t="s">
        <v>38</v>
      </c>
      <c s="23" t="s">
        <v>22</v>
      </c>
      <c s="23" t="s">
        <v>63</v>
      </c>
      <c s="18" t="s">
        <v>64</v>
      </c>
      <c s="24" t="s">
        <v>65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16</v>
      </c>
    </row>
    <row r="11" spans="1:5" ht="12.75">
      <c r="A11" s="28" t="s">
        <v>43</v>
      </c>
      <c r="E11" s="29" t="s">
        <v>40</v>
      </c>
    </row>
    <row r="12" spans="1:5" ht="12.75">
      <c r="A12" s="30" t="s">
        <v>45</v>
      </c>
      <c r="E12" s="31" t="s">
        <v>40</v>
      </c>
    </row>
    <row r="13" spans="1:5" ht="12.75">
      <c r="A13" t="s">
        <v>46</v>
      </c>
      <c r="E13" s="29" t="s">
        <v>40</v>
      </c>
    </row>
    <row r="14" spans="1:16" ht="12.75">
      <c r="A14" s="18" t="s">
        <v>38</v>
      </c>
      <c s="23" t="s">
        <v>16</v>
      </c>
      <c s="23" t="s">
        <v>66</v>
      </c>
      <c s="18" t="s">
        <v>64</v>
      </c>
      <c s="24" t="s">
        <v>67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12.75">
      <c r="A15" s="28" t="s">
        <v>43</v>
      </c>
      <c r="E15" s="29" t="s">
        <v>40</v>
      </c>
    </row>
    <row r="16" spans="1:5" ht="12.75">
      <c r="A16" s="30" t="s">
        <v>45</v>
      </c>
      <c r="E16" s="31" t="s">
        <v>40</v>
      </c>
    </row>
    <row r="17" spans="1:5" ht="12.75">
      <c r="A17" t="s">
        <v>46</v>
      </c>
      <c r="E17" s="29" t="s">
        <v>40</v>
      </c>
    </row>
    <row r="18" spans="1:16" ht="12.75">
      <c r="A18" s="18" t="s">
        <v>38</v>
      </c>
      <c s="23" t="s">
        <v>15</v>
      </c>
      <c s="23" t="s">
        <v>68</v>
      </c>
      <c s="18" t="s">
        <v>64</v>
      </c>
      <c s="24" t="s">
        <v>69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40</v>
      </c>
    </row>
    <row r="21" spans="1:5" ht="12.75">
      <c r="A21" t="s">
        <v>46</v>
      </c>
      <c r="E21" s="29" t="s">
        <v>40</v>
      </c>
    </row>
    <row r="22" spans="1:16" ht="25.5">
      <c r="A22" s="18" t="s">
        <v>38</v>
      </c>
      <c s="23" t="s">
        <v>26</v>
      </c>
      <c s="23" t="s">
        <v>70</v>
      </c>
      <c s="18" t="s">
        <v>64</v>
      </c>
      <c s="24" t="s">
        <v>71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40</v>
      </c>
    </row>
    <row r="25" spans="1:5" ht="12.75">
      <c r="A25" t="s">
        <v>46</v>
      </c>
      <c r="E25" s="29" t="s">
        <v>40</v>
      </c>
    </row>
    <row r="26" spans="1:16" ht="25.5">
      <c r="A26" s="18" t="s">
        <v>38</v>
      </c>
      <c s="23" t="s">
        <v>28</v>
      </c>
      <c s="23" t="s">
        <v>72</v>
      </c>
      <c s="18" t="s">
        <v>64</v>
      </c>
      <c s="24" t="s">
        <v>73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40</v>
      </c>
    </row>
    <row r="29" spans="1:5" ht="12.75">
      <c r="A29" t="s">
        <v>46</v>
      </c>
      <c r="E29" s="29" t="s">
        <v>40</v>
      </c>
    </row>
    <row r="30" spans="1:16" ht="25.5">
      <c r="A30" s="18" t="s">
        <v>38</v>
      </c>
      <c s="23" t="s">
        <v>74</v>
      </c>
      <c s="23" t="s">
        <v>75</v>
      </c>
      <c s="18" t="s">
        <v>64</v>
      </c>
      <c s="24" t="s">
        <v>76</v>
      </c>
      <c s="25" t="s">
        <v>42</v>
      </c>
      <c s="26">
        <v>1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40</v>
      </c>
    </row>
    <row r="33" spans="1:5" ht="12.75">
      <c r="A33" t="s">
        <v>46</v>
      </c>
      <c r="E33" s="29" t="s">
        <v>40</v>
      </c>
    </row>
    <row r="34" spans="1:16" ht="25.5">
      <c r="A34" s="18" t="s">
        <v>38</v>
      </c>
      <c s="23" t="s">
        <v>35</v>
      </c>
      <c s="23" t="s">
        <v>77</v>
      </c>
      <c s="18" t="s">
        <v>64</v>
      </c>
      <c s="24" t="s">
        <v>78</v>
      </c>
      <c s="25" t="s">
        <v>42</v>
      </c>
      <c s="26">
        <v>1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79</v>
      </c>
    </row>
    <row r="36" spans="1:5" ht="12.75">
      <c r="A36" s="30" t="s">
        <v>45</v>
      </c>
      <c r="E36" s="31" t="s">
        <v>40</v>
      </c>
    </row>
    <row r="37" spans="1:5" ht="12.75">
      <c r="A37" t="s">
        <v>46</v>
      </c>
      <c r="E37" s="29" t="s">
        <v>40</v>
      </c>
    </row>
    <row r="38" spans="1:16" ht="12.75">
      <c r="A38" s="18" t="s">
        <v>38</v>
      </c>
      <c s="23" t="s">
        <v>80</v>
      </c>
      <c s="23" t="s">
        <v>81</v>
      </c>
      <c s="18" t="s">
        <v>64</v>
      </c>
      <c s="24" t="s">
        <v>82</v>
      </c>
      <c s="25" t="s">
        <v>42</v>
      </c>
      <c s="26">
        <v>1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40</v>
      </c>
    </row>
    <row r="40" spans="1:5" ht="12.75">
      <c r="A40" s="30" t="s">
        <v>45</v>
      </c>
      <c r="E40" s="31" t="s">
        <v>40</v>
      </c>
    </row>
    <row r="41" spans="1:5" ht="12.75">
      <c r="A41" t="s">
        <v>46</v>
      </c>
      <c r="E41" s="29" t="s">
        <v>40</v>
      </c>
    </row>
    <row r="42" spans="1:16" ht="12.75">
      <c r="A42" s="18" t="s">
        <v>38</v>
      </c>
      <c s="23" t="s">
        <v>83</v>
      </c>
      <c s="23" t="s">
        <v>84</v>
      </c>
      <c s="18" t="s">
        <v>64</v>
      </c>
      <c s="24" t="s">
        <v>85</v>
      </c>
      <c s="25" t="s">
        <v>42</v>
      </c>
      <c s="26">
        <v>1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40</v>
      </c>
    </row>
    <row r="44" spans="1:5" ht="12.75">
      <c r="A44" s="30" t="s">
        <v>45</v>
      </c>
      <c r="E44" s="31" t="s">
        <v>40</v>
      </c>
    </row>
    <row r="45" spans="1:5" ht="12.75">
      <c r="A45" t="s">
        <v>46</v>
      </c>
      <c r="E45" s="29" t="s">
        <v>40</v>
      </c>
    </row>
    <row r="46" spans="1:16" ht="25.5">
      <c r="A46" s="18" t="s">
        <v>38</v>
      </c>
      <c s="23" t="s">
        <v>86</v>
      </c>
      <c s="23" t="s">
        <v>87</v>
      </c>
      <c s="18" t="s">
        <v>64</v>
      </c>
      <c s="24" t="s">
        <v>88</v>
      </c>
      <c s="25" t="s">
        <v>42</v>
      </c>
      <c s="26">
        <v>1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40</v>
      </c>
    </row>
    <row r="48" spans="1:5" ht="12.75">
      <c r="A48" s="30" t="s">
        <v>45</v>
      </c>
      <c r="E48" s="31" t="s">
        <v>40</v>
      </c>
    </row>
    <row r="49" spans="1:5" ht="12.75">
      <c r="A49" t="s">
        <v>46</v>
      </c>
      <c r="E49" s="29" t="s">
        <v>40</v>
      </c>
    </row>
    <row r="50" spans="1:16" ht="12.75">
      <c r="A50" s="18" t="s">
        <v>38</v>
      </c>
      <c s="23" t="s">
        <v>89</v>
      </c>
      <c s="23" t="s">
        <v>90</v>
      </c>
      <c s="18" t="s">
        <v>64</v>
      </c>
      <c s="24" t="s">
        <v>91</v>
      </c>
      <c s="25" t="s">
        <v>42</v>
      </c>
      <c s="26">
        <v>1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40</v>
      </c>
    </row>
    <row r="52" spans="1:5" ht="12.75">
      <c r="A52" s="30" t="s">
        <v>45</v>
      </c>
      <c r="E52" s="31" t="s">
        <v>40</v>
      </c>
    </row>
    <row r="53" spans="1:5" ht="12.75">
      <c r="A53" t="s">
        <v>46</v>
      </c>
      <c r="E53" s="29" t="s">
        <v>40</v>
      </c>
    </row>
    <row r="54" spans="1:16" ht="25.5">
      <c r="A54" s="18" t="s">
        <v>38</v>
      </c>
      <c s="23" t="s">
        <v>92</v>
      </c>
      <c s="23" t="s">
        <v>93</v>
      </c>
      <c s="18" t="s">
        <v>64</v>
      </c>
      <c s="24" t="s">
        <v>94</v>
      </c>
      <c s="25" t="s">
        <v>42</v>
      </c>
      <c s="26">
        <v>1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40</v>
      </c>
    </row>
    <row r="56" spans="1:5" ht="12.75">
      <c r="A56" s="30" t="s">
        <v>45</v>
      </c>
      <c r="E56" s="31" t="s">
        <v>40</v>
      </c>
    </row>
    <row r="57" spans="1:5" ht="12.75">
      <c r="A57" t="s">
        <v>46</v>
      </c>
      <c r="E57" s="29" t="s">
        <v>40</v>
      </c>
    </row>
    <row r="58" spans="1:16" ht="12.75">
      <c r="A58" s="18" t="s">
        <v>38</v>
      </c>
      <c s="23" t="s">
        <v>95</v>
      </c>
      <c s="23" t="s">
        <v>96</v>
      </c>
      <c s="18" t="s">
        <v>64</v>
      </c>
      <c s="24" t="s">
        <v>97</v>
      </c>
      <c s="25" t="s">
        <v>42</v>
      </c>
      <c s="26">
        <v>1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40</v>
      </c>
    </row>
    <row r="60" spans="1:5" ht="12.75">
      <c r="A60" s="30" t="s">
        <v>45</v>
      </c>
      <c r="E60" s="31" t="s">
        <v>40</v>
      </c>
    </row>
    <row r="61" spans="1:5" ht="12.75">
      <c r="A61" t="s">
        <v>46</v>
      </c>
      <c r="E61" s="29" t="s">
        <v>40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0+O8+O17+O90+O99+O108+O141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98</v>
      </c>
      <c s="32">
        <f>0+I8+I17+I90+I99+I108+I141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98</v>
      </c>
      <c s="5"/>
      <c s="14" t="s">
        <v>99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100</v>
      </c>
      <c s="18" t="s">
        <v>40</v>
      </c>
      <c s="24" t="s">
        <v>101</v>
      </c>
      <c s="25" t="s">
        <v>102</v>
      </c>
      <c s="26">
        <v>651.046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103</v>
      </c>
    </row>
    <row r="11" spans="1:5" ht="63.75">
      <c r="A11" s="30" t="s">
        <v>45</v>
      </c>
      <c r="E11" s="31" t="s">
        <v>104</v>
      </c>
    </row>
    <row r="12" spans="1:5" ht="25.5">
      <c r="A12" t="s">
        <v>46</v>
      </c>
      <c r="E12" s="29" t="s">
        <v>105</v>
      </c>
    </row>
    <row r="13" spans="1:16" ht="12.75">
      <c r="A13" s="18" t="s">
        <v>38</v>
      </c>
      <c s="23" t="s">
        <v>16</v>
      </c>
      <c s="23" t="s">
        <v>106</v>
      </c>
      <c s="18" t="s">
        <v>40</v>
      </c>
      <c s="24" t="s">
        <v>107</v>
      </c>
      <c s="25" t="s">
        <v>102</v>
      </c>
      <c s="26">
        <v>331.302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108</v>
      </c>
    </row>
    <row r="15" spans="1:5" ht="38.25">
      <c r="A15" s="30" t="s">
        <v>45</v>
      </c>
      <c r="E15" s="31" t="s">
        <v>109</v>
      </c>
    </row>
    <row r="16" spans="1:5" ht="25.5">
      <c r="A16" t="s">
        <v>46</v>
      </c>
      <c r="E16" s="29" t="s">
        <v>105</v>
      </c>
    </row>
    <row r="17" spans="1:18" ht="12.75" customHeight="1">
      <c r="A17" s="5" t="s">
        <v>36</v>
      </c>
      <c s="5"/>
      <c s="35" t="s">
        <v>22</v>
      </c>
      <c s="5"/>
      <c s="21" t="s">
        <v>110</v>
      </c>
      <c s="5"/>
      <c s="5"/>
      <c s="5"/>
      <c s="36">
        <f>0+Q17</f>
      </c>
      <c r="O17">
        <f>0+R17</f>
      </c>
      <c r="Q17">
        <f>0+I18+I22+I26+I30+I34+I38+I42+I46+I50+I54+I58+I62+I66+I70+I74+I78+I82+I86</f>
      </c>
      <c>
        <f>0+O18+O22+O26+O30+O34+O38+O42+O46+O50+O54+O58+O62+O66+O70+O74+O78+O82+O86</f>
      </c>
    </row>
    <row r="18" spans="1:16" ht="25.5">
      <c r="A18" s="18" t="s">
        <v>38</v>
      </c>
      <c s="23" t="s">
        <v>15</v>
      </c>
      <c s="23" t="s">
        <v>111</v>
      </c>
      <c s="18" t="s">
        <v>40</v>
      </c>
      <c s="24" t="s">
        <v>112</v>
      </c>
      <c s="25" t="s">
        <v>113</v>
      </c>
      <c s="26">
        <v>108.142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114</v>
      </c>
    </row>
    <row r="20" spans="1:5" ht="12.75">
      <c r="A20" s="30" t="s">
        <v>45</v>
      </c>
      <c r="E20" s="31" t="s">
        <v>115</v>
      </c>
    </row>
    <row r="21" spans="1:5" ht="63.75">
      <c r="A21" t="s">
        <v>46</v>
      </c>
      <c r="E21" s="29" t="s">
        <v>116</v>
      </c>
    </row>
    <row r="22" spans="1:16" ht="25.5">
      <c r="A22" s="18" t="s">
        <v>38</v>
      </c>
      <c s="23" t="s">
        <v>26</v>
      </c>
      <c s="23" t="s">
        <v>117</v>
      </c>
      <c s="18" t="s">
        <v>40</v>
      </c>
      <c s="24" t="s">
        <v>118</v>
      </c>
      <c s="25" t="s">
        <v>119</v>
      </c>
      <c s="26">
        <v>9516.496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120</v>
      </c>
    </row>
    <row r="24" spans="1:5" ht="12.75">
      <c r="A24" s="30" t="s">
        <v>45</v>
      </c>
      <c r="E24" s="31" t="s">
        <v>121</v>
      </c>
    </row>
    <row r="25" spans="1:5" ht="25.5">
      <c r="A25" t="s">
        <v>46</v>
      </c>
      <c r="E25" s="29" t="s">
        <v>122</v>
      </c>
    </row>
    <row r="26" spans="1:16" ht="25.5">
      <c r="A26" s="18" t="s">
        <v>38</v>
      </c>
      <c s="23" t="s">
        <v>28</v>
      </c>
      <c s="23" t="s">
        <v>123</v>
      </c>
      <c s="18" t="s">
        <v>40</v>
      </c>
      <c s="24" t="s">
        <v>124</v>
      </c>
      <c s="25" t="s">
        <v>113</v>
      </c>
      <c s="26">
        <v>515.9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25.5">
      <c r="A27" s="28" t="s">
        <v>43</v>
      </c>
      <c r="E27" s="29" t="s">
        <v>125</v>
      </c>
    </row>
    <row r="28" spans="1:5" ht="12.75">
      <c r="A28" s="30" t="s">
        <v>45</v>
      </c>
      <c r="E28" s="31" t="s">
        <v>126</v>
      </c>
    </row>
    <row r="29" spans="1:5" ht="25.5">
      <c r="A29" t="s">
        <v>46</v>
      </c>
      <c r="E29" s="29" t="s">
        <v>127</v>
      </c>
    </row>
    <row r="30" spans="1:16" ht="25.5">
      <c r="A30" s="18" t="s">
        <v>38</v>
      </c>
      <c s="23" t="s">
        <v>30</v>
      </c>
      <c s="23" t="s">
        <v>128</v>
      </c>
      <c s="18" t="s">
        <v>40</v>
      </c>
      <c s="24" t="s">
        <v>129</v>
      </c>
      <c s="25" t="s">
        <v>113</v>
      </c>
      <c s="26">
        <v>187.023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25.5">
      <c r="A31" s="28" t="s">
        <v>43</v>
      </c>
      <c r="E31" s="29" t="s">
        <v>130</v>
      </c>
    </row>
    <row r="32" spans="1:5" ht="38.25">
      <c r="A32" s="30" t="s">
        <v>45</v>
      </c>
      <c r="E32" s="31" t="s">
        <v>131</v>
      </c>
    </row>
    <row r="33" spans="1:5" ht="63.75">
      <c r="A33" t="s">
        <v>46</v>
      </c>
      <c r="E33" s="29" t="s">
        <v>132</v>
      </c>
    </row>
    <row r="34" spans="1:16" ht="12.75">
      <c r="A34" s="18" t="s">
        <v>38</v>
      </c>
      <c s="23" t="s">
        <v>133</v>
      </c>
      <c s="23" t="s">
        <v>134</v>
      </c>
      <c s="18" t="s">
        <v>40</v>
      </c>
      <c s="24" t="s">
        <v>135</v>
      </c>
      <c s="25" t="s">
        <v>113</v>
      </c>
      <c s="26">
        <v>42.45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25.5">
      <c r="A35" s="28" t="s">
        <v>43</v>
      </c>
      <c r="E35" s="29" t="s">
        <v>136</v>
      </c>
    </row>
    <row r="36" spans="1:5" ht="12.75">
      <c r="A36" s="30" t="s">
        <v>45</v>
      </c>
      <c r="E36" s="31" t="s">
        <v>137</v>
      </c>
    </row>
    <row r="37" spans="1:5" ht="63.75">
      <c r="A37" t="s">
        <v>46</v>
      </c>
      <c r="E37" s="29" t="s">
        <v>116</v>
      </c>
    </row>
    <row r="38" spans="1:16" ht="12.75">
      <c r="A38" s="18" t="s">
        <v>38</v>
      </c>
      <c s="23" t="s">
        <v>74</v>
      </c>
      <c s="23" t="s">
        <v>138</v>
      </c>
      <c s="18" t="s">
        <v>40</v>
      </c>
      <c s="24" t="s">
        <v>139</v>
      </c>
      <c s="25" t="s">
        <v>119</v>
      </c>
      <c s="26">
        <v>3735.6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120</v>
      </c>
    </row>
    <row r="40" spans="1:5" ht="12.75">
      <c r="A40" s="30" t="s">
        <v>45</v>
      </c>
      <c r="E40" s="31" t="s">
        <v>140</v>
      </c>
    </row>
    <row r="41" spans="1:5" ht="25.5">
      <c r="A41" t="s">
        <v>46</v>
      </c>
      <c r="E41" s="29" t="s">
        <v>122</v>
      </c>
    </row>
    <row r="42" spans="1:16" ht="12.75">
      <c r="A42" s="18" t="s">
        <v>38</v>
      </c>
      <c s="23" t="s">
        <v>33</v>
      </c>
      <c s="23" t="s">
        <v>141</v>
      </c>
      <c s="18" t="s">
        <v>40</v>
      </c>
      <c s="24" t="s">
        <v>142</v>
      </c>
      <c s="25" t="s">
        <v>113</v>
      </c>
      <c s="26">
        <v>76.65</v>
      </c>
      <c s="27">
        <v>0</v>
      </c>
      <c s="27">
        <f>ROUND(ROUND(H42,2)*ROUND(G42,3),2)</f>
      </c>
      <c r="O42">
        <f>(I42*21)/100</f>
      </c>
      <c t="s">
        <v>16</v>
      </c>
    </row>
    <row r="43" spans="1:5" ht="12.75">
      <c r="A43" s="28" t="s">
        <v>43</v>
      </c>
      <c r="E43" s="29" t="s">
        <v>143</v>
      </c>
    </row>
    <row r="44" spans="1:5" ht="25.5">
      <c r="A44" s="30" t="s">
        <v>45</v>
      </c>
      <c r="E44" s="31" t="s">
        <v>144</v>
      </c>
    </row>
    <row r="45" spans="1:5" ht="38.25">
      <c r="A45" t="s">
        <v>46</v>
      </c>
      <c r="E45" s="29" t="s">
        <v>145</v>
      </c>
    </row>
    <row r="46" spans="1:16" ht="12.75">
      <c r="A46" s="18" t="s">
        <v>38</v>
      </c>
      <c s="23" t="s">
        <v>35</v>
      </c>
      <c s="23" t="s">
        <v>146</v>
      </c>
      <c s="18" t="s">
        <v>40</v>
      </c>
      <c s="24" t="s">
        <v>147</v>
      </c>
      <c s="25" t="s">
        <v>113</v>
      </c>
      <c s="26">
        <v>33.75</v>
      </c>
      <c s="27">
        <v>0</v>
      </c>
      <c s="27">
        <f>ROUND(ROUND(H46,2)*ROUND(G46,3),2)</f>
      </c>
      <c r="O46">
        <f>(I46*21)/100</f>
      </c>
      <c t="s">
        <v>16</v>
      </c>
    </row>
    <row r="47" spans="1:5" ht="12.75">
      <c r="A47" s="28" t="s">
        <v>43</v>
      </c>
      <c r="E47" s="29" t="s">
        <v>148</v>
      </c>
    </row>
    <row r="48" spans="1:5" ht="51">
      <c r="A48" s="30" t="s">
        <v>45</v>
      </c>
      <c r="E48" s="31" t="s">
        <v>149</v>
      </c>
    </row>
    <row r="49" spans="1:5" ht="38.25">
      <c r="A49" t="s">
        <v>46</v>
      </c>
      <c r="E49" s="29" t="s">
        <v>145</v>
      </c>
    </row>
    <row r="50" spans="1:16" ht="12.75">
      <c r="A50" s="18" t="s">
        <v>38</v>
      </c>
      <c s="23" t="s">
        <v>80</v>
      </c>
      <c s="23" t="s">
        <v>150</v>
      </c>
      <c s="18" t="s">
        <v>40</v>
      </c>
      <c s="24" t="s">
        <v>151</v>
      </c>
      <c s="25" t="s">
        <v>113</v>
      </c>
      <c s="26">
        <v>138.5</v>
      </c>
      <c s="27">
        <v>0</v>
      </c>
      <c s="27">
        <f>ROUND(ROUND(H50,2)*ROUND(G50,3),2)</f>
      </c>
      <c r="O50">
        <f>(I50*21)/100</f>
      </c>
      <c t="s">
        <v>16</v>
      </c>
    </row>
    <row r="51" spans="1:5" ht="12.75">
      <c r="A51" s="28" t="s">
        <v>43</v>
      </c>
      <c r="E51" s="29" t="s">
        <v>152</v>
      </c>
    </row>
    <row r="52" spans="1:5" ht="12.75">
      <c r="A52" s="30" t="s">
        <v>45</v>
      </c>
      <c r="E52" s="31" t="s">
        <v>153</v>
      </c>
    </row>
    <row r="53" spans="1:5" ht="369.75">
      <c r="A53" t="s">
        <v>46</v>
      </c>
      <c r="E53" s="29" t="s">
        <v>154</v>
      </c>
    </row>
    <row r="54" spans="1:16" ht="12.75">
      <c r="A54" s="18" t="s">
        <v>38</v>
      </c>
      <c s="23" t="s">
        <v>83</v>
      </c>
      <c s="23" t="s">
        <v>155</v>
      </c>
      <c s="18" t="s">
        <v>40</v>
      </c>
      <c s="24" t="s">
        <v>156</v>
      </c>
      <c s="25" t="s">
        <v>113</v>
      </c>
      <c s="26">
        <v>433.665</v>
      </c>
      <c s="27">
        <v>0</v>
      </c>
      <c s="27">
        <f>ROUND(ROUND(H54,2)*ROUND(G54,3),2)</f>
      </c>
      <c r="O54">
        <f>(I54*21)/100</f>
      </c>
      <c t="s">
        <v>16</v>
      </c>
    </row>
    <row r="55" spans="1:5" ht="12.75">
      <c r="A55" s="28" t="s">
        <v>43</v>
      </c>
      <c r="E55" s="29" t="s">
        <v>157</v>
      </c>
    </row>
    <row r="56" spans="1:5" ht="63.75">
      <c r="A56" s="30" t="s">
        <v>45</v>
      </c>
      <c r="E56" s="31" t="s">
        <v>158</v>
      </c>
    </row>
    <row r="57" spans="1:5" ht="191.25">
      <c r="A57" t="s">
        <v>46</v>
      </c>
      <c r="E57" s="29" t="s">
        <v>159</v>
      </c>
    </row>
    <row r="58" spans="1:16" ht="12.75">
      <c r="A58" s="18" t="s">
        <v>38</v>
      </c>
      <c s="23" t="s">
        <v>160</v>
      </c>
      <c s="23" t="s">
        <v>161</v>
      </c>
      <c s="18" t="s">
        <v>40</v>
      </c>
      <c s="24" t="s">
        <v>162</v>
      </c>
      <c s="25" t="s">
        <v>113</v>
      </c>
      <c s="26">
        <v>734.432</v>
      </c>
      <c s="27">
        <v>0</v>
      </c>
      <c s="27">
        <f>ROUND(ROUND(H58,2)*ROUND(G58,3),2)</f>
      </c>
      <c r="O58">
        <f>(I58*21)/100</f>
      </c>
      <c t="s">
        <v>16</v>
      </c>
    </row>
    <row r="59" spans="1:5" ht="12.75">
      <c r="A59" s="28" t="s">
        <v>43</v>
      </c>
      <c r="E59" s="29" t="s">
        <v>163</v>
      </c>
    </row>
    <row r="60" spans="1:5" ht="12.75">
      <c r="A60" s="30" t="s">
        <v>45</v>
      </c>
      <c r="E60" s="31" t="s">
        <v>164</v>
      </c>
    </row>
    <row r="61" spans="1:5" ht="280.5">
      <c r="A61" t="s">
        <v>46</v>
      </c>
      <c r="E61" s="29" t="s">
        <v>165</v>
      </c>
    </row>
    <row r="62" spans="1:16" ht="12.75">
      <c r="A62" s="18" t="s">
        <v>38</v>
      </c>
      <c s="23" t="s">
        <v>86</v>
      </c>
      <c s="23" t="s">
        <v>166</v>
      </c>
      <c s="18" t="s">
        <v>40</v>
      </c>
      <c s="24" t="s">
        <v>167</v>
      </c>
      <c s="25" t="s">
        <v>113</v>
      </c>
      <c s="26">
        <v>28.89</v>
      </c>
      <c s="27">
        <v>0</v>
      </c>
      <c s="27">
        <f>ROUND(ROUND(H62,2)*ROUND(G62,3),2)</f>
      </c>
      <c r="O62">
        <f>(I62*21)/100</f>
      </c>
      <c t="s">
        <v>16</v>
      </c>
    </row>
    <row r="63" spans="1:5" ht="25.5">
      <c r="A63" s="28" t="s">
        <v>43</v>
      </c>
      <c r="E63" s="29" t="s">
        <v>168</v>
      </c>
    </row>
    <row r="64" spans="1:5" ht="12.75">
      <c r="A64" s="30" t="s">
        <v>45</v>
      </c>
      <c r="E64" s="31" t="s">
        <v>169</v>
      </c>
    </row>
    <row r="65" spans="1:5" ht="255">
      <c r="A65" t="s">
        <v>46</v>
      </c>
      <c r="E65" s="29" t="s">
        <v>170</v>
      </c>
    </row>
    <row r="66" spans="1:16" ht="12.75">
      <c r="A66" s="18" t="s">
        <v>38</v>
      </c>
      <c s="23" t="s">
        <v>89</v>
      </c>
      <c s="23" t="s">
        <v>171</v>
      </c>
      <c s="18" t="s">
        <v>40</v>
      </c>
      <c s="24" t="s">
        <v>172</v>
      </c>
      <c s="25" t="s">
        <v>113</v>
      </c>
      <c s="26">
        <v>119.9</v>
      </c>
      <c s="27">
        <v>0</v>
      </c>
      <c s="27">
        <f>ROUND(ROUND(H66,2)*ROUND(G66,3),2)</f>
      </c>
      <c r="O66">
        <f>(I66*21)/100</f>
      </c>
      <c t="s">
        <v>16</v>
      </c>
    </row>
    <row r="67" spans="1:5" ht="51">
      <c r="A67" s="28" t="s">
        <v>43</v>
      </c>
      <c r="E67" s="29" t="s">
        <v>173</v>
      </c>
    </row>
    <row r="68" spans="1:5" ht="12.75">
      <c r="A68" s="30" t="s">
        <v>45</v>
      </c>
      <c r="E68" s="31" t="s">
        <v>174</v>
      </c>
    </row>
    <row r="69" spans="1:5" ht="229.5">
      <c r="A69" t="s">
        <v>46</v>
      </c>
      <c r="E69" s="29" t="s">
        <v>175</v>
      </c>
    </row>
    <row r="70" spans="1:16" ht="12.75">
      <c r="A70" s="18" t="s">
        <v>38</v>
      </c>
      <c s="23" t="s">
        <v>176</v>
      </c>
      <c s="23" t="s">
        <v>177</v>
      </c>
      <c s="18" t="s">
        <v>40</v>
      </c>
      <c s="24" t="s">
        <v>178</v>
      </c>
      <c s="25" t="s">
        <v>179</v>
      </c>
      <c s="26">
        <v>1731.384</v>
      </c>
      <c s="27">
        <v>0</v>
      </c>
      <c s="27">
        <f>ROUND(ROUND(H70,2)*ROUND(G70,3),2)</f>
      </c>
      <c r="O70">
        <f>(I70*21)/100</f>
      </c>
      <c t="s">
        <v>16</v>
      </c>
    </row>
    <row r="71" spans="1:5" ht="12.75">
      <c r="A71" s="28" t="s">
        <v>43</v>
      </c>
      <c r="E71" s="29" t="s">
        <v>180</v>
      </c>
    </row>
    <row r="72" spans="1:5" ht="12.75">
      <c r="A72" s="30" t="s">
        <v>45</v>
      </c>
      <c r="E72" s="31" t="s">
        <v>181</v>
      </c>
    </row>
    <row r="73" spans="1:5" ht="25.5">
      <c r="A73" t="s">
        <v>46</v>
      </c>
      <c r="E73" s="29" t="s">
        <v>182</v>
      </c>
    </row>
    <row r="74" spans="1:16" ht="12.75">
      <c r="A74" s="18" t="s">
        <v>38</v>
      </c>
      <c s="23" t="s">
        <v>92</v>
      </c>
      <c s="23" t="s">
        <v>183</v>
      </c>
      <c s="18" t="s">
        <v>40</v>
      </c>
      <c s="24" t="s">
        <v>184</v>
      </c>
      <c s="25" t="s">
        <v>179</v>
      </c>
      <c s="26">
        <v>511</v>
      </c>
      <c s="27">
        <v>0</v>
      </c>
      <c s="27">
        <f>ROUND(ROUND(H74,2)*ROUND(G74,3),2)</f>
      </c>
      <c r="O74">
        <f>(I74*21)/100</f>
      </c>
      <c t="s">
        <v>16</v>
      </c>
    </row>
    <row r="75" spans="1:5" ht="12.75">
      <c r="A75" s="28" t="s">
        <v>43</v>
      </c>
      <c r="E75" s="29" t="s">
        <v>185</v>
      </c>
    </row>
    <row r="76" spans="1:5" ht="12.75">
      <c r="A76" s="30" t="s">
        <v>45</v>
      </c>
      <c r="E76" s="31" t="s">
        <v>186</v>
      </c>
    </row>
    <row r="77" spans="1:5" ht="12.75">
      <c r="A77" t="s">
        <v>46</v>
      </c>
      <c r="E77" s="29" t="s">
        <v>187</v>
      </c>
    </row>
    <row r="78" spans="1:16" ht="12.75">
      <c r="A78" s="18" t="s">
        <v>38</v>
      </c>
      <c s="23" t="s">
        <v>95</v>
      </c>
      <c s="23" t="s">
        <v>188</v>
      </c>
      <c s="18" t="s">
        <v>40</v>
      </c>
      <c s="24" t="s">
        <v>189</v>
      </c>
      <c s="25" t="s">
        <v>179</v>
      </c>
      <c s="26">
        <v>511</v>
      </c>
      <c s="27">
        <v>0</v>
      </c>
      <c s="27">
        <f>ROUND(ROUND(H78,2)*ROUND(G78,3),2)</f>
      </c>
      <c r="O78">
        <f>(I78*21)/100</f>
      </c>
      <c t="s">
        <v>16</v>
      </c>
    </row>
    <row r="79" spans="1:5" ht="12.75">
      <c r="A79" s="28" t="s">
        <v>43</v>
      </c>
      <c r="E79" s="29" t="s">
        <v>190</v>
      </c>
    </row>
    <row r="80" spans="1:5" ht="12.75">
      <c r="A80" s="30" t="s">
        <v>45</v>
      </c>
      <c r="E80" s="31" t="s">
        <v>186</v>
      </c>
    </row>
    <row r="81" spans="1:5" ht="38.25">
      <c r="A81" t="s">
        <v>46</v>
      </c>
      <c r="E81" s="29" t="s">
        <v>191</v>
      </c>
    </row>
    <row r="82" spans="1:16" ht="12.75">
      <c r="A82" s="18" t="s">
        <v>38</v>
      </c>
      <c s="23" t="s">
        <v>192</v>
      </c>
      <c s="23" t="s">
        <v>193</v>
      </c>
      <c s="18" t="s">
        <v>40</v>
      </c>
      <c s="24" t="s">
        <v>194</v>
      </c>
      <c s="25" t="s">
        <v>179</v>
      </c>
      <c s="26">
        <v>511</v>
      </c>
      <c s="27">
        <v>0</v>
      </c>
      <c s="27">
        <f>ROUND(ROUND(H82,2)*ROUND(G82,3),2)</f>
      </c>
      <c r="O82">
        <f>(I82*21)/100</f>
      </c>
      <c t="s">
        <v>16</v>
      </c>
    </row>
    <row r="83" spans="1:5" ht="12.75">
      <c r="A83" s="28" t="s">
        <v>43</v>
      </c>
      <c r="E83" s="29" t="s">
        <v>40</v>
      </c>
    </row>
    <row r="84" spans="1:5" ht="12.75">
      <c r="A84" s="30" t="s">
        <v>45</v>
      </c>
      <c r="E84" s="31" t="s">
        <v>186</v>
      </c>
    </row>
    <row r="85" spans="1:5" ht="25.5">
      <c r="A85" t="s">
        <v>46</v>
      </c>
      <c r="E85" s="29" t="s">
        <v>195</v>
      </c>
    </row>
    <row r="86" spans="1:16" ht="12.75">
      <c r="A86" s="18" t="s">
        <v>38</v>
      </c>
      <c s="23" t="s">
        <v>196</v>
      </c>
      <c s="23" t="s">
        <v>197</v>
      </c>
      <c s="18" t="s">
        <v>40</v>
      </c>
      <c s="24" t="s">
        <v>198</v>
      </c>
      <c s="25" t="s">
        <v>179</v>
      </c>
      <c s="26">
        <v>511</v>
      </c>
      <c s="27">
        <v>0</v>
      </c>
      <c s="27">
        <f>ROUND(ROUND(H86,2)*ROUND(G86,3),2)</f>
      </c>
      <c r="O86">
        <f>(I86*21)/100</f>
      </c>
      <c t="s">
        <v>16</v>
      </c>
    </row>
    <row r="87" spans="1:5" ht="12.75">
      <c r="A87" s="28" t="s">
        <v>43</v>
      </c>
      <c r="E87" s="29" t="s">
        <v>40</v>
      </c>
    </row>
    <row r="88" spans="1:5" ht="12.75">
      <c r="A88" s="30" t="s">
        <v>45</v>
      </c>
      <c r="E88" s="31" t="s">
        <v>186</v>
      </c>
    </row>
    <row r="89" spans="1:5" ht="25.5">
      <c r="A89" t="s">
        <v>46</v>
      </c>
      <c r="E89" s="29" t="s">
        <v>199</v>
      </c>
    </row>
    <row r="90" spans="1:18" ht="12.75" customHeight="1">
      <c r="A90" s="5" t="s">
        <v>36</v>
      </c>
      <c s="5"/>
      <c s="35" t="s">
        <v>16</v>
      </c>
      <c s="5"/>
      <c s="21" t="s">
        <v>200</v>
      </c>
      <c s="5"/>
      <c s="5"/>
      <c s="5"/>
      <c s="36">
        <f>0+Q90</f>
      </c>
      <c r="O90">
        <f>0+R90</f>
      </c>
      <c r="Q90">
        <f>0+I91+I95</f>
      </c>
      <c>
        <f>0+O91+O95</f>
      </c>
    </row>
    <row r="91" spans="1:16" ht="12.75">
      <c r="A91" s="18" t="s">
        <v>38</v>
      </c>
      <c s="23" t="s">
        <v>201</v>
      </c>
      <c s="23" t="s">
        <v>202</v>
      </c>
      <c s="18" t="s">
        <v>40</v>
      </c>
      <c s="24" t="s">
        <v>203</v>
      </c>
      <c s="25" t="s">
        <v>204</v>
      </c>
      <c s="26">
        <v>75</v>
      </c>
      <c s="27">
        <v>0</v>
      </c>
      <c s="27">
        <f>ROUND(ROUND(H91,2)*ROUND(G91,3),2)</f>
      </c>
      <c r="O91">
        <f>(I91*21)/100</f>
      </c>
      <c t="s">
        <v>16</v>
      </c>
    </row>
    <row r="92" spans="1:5" ht="25.5">
      <c r="A92" s="28" t="s">
        <v>43</v>
      </c>
      <c r="E92" s="29" t="s">
        <v>205</v>
      </c>
    </row>
    <row r="93" spans="1:5" ht="12.75">
      <c r="A93" s="30" t="s">
        <v>45</v>
      </c>
      <c r="E93" s="31" t="s">
        <v>206</v>
      </c>
    </row>
    <row r="94" spans="1:5" ht="178.5">
      <c r="A94" t="s">
        <v>46</v>
      </c>
      <c r="E94" s="29" t="s">
        <v>207</v>
      </c>
    </row>
    <row r="95" spans="1:16" ht="12.75">
      <c r="A95" s="18" t="s">
        <v>38</v>
      </c>
      <c s="23" t="s">
        <v>208</v>
      </c>
      <c s="23" t="s">
        <v>209</v>
      </c>
      <c s="18" t="s">
        <v>40</v>
      </c>
      <c s="24" t="s">
        <v>210</v>
      </c>
      <c s="25" t="s">
        <v>179</v>
      </c>
      <c s="26">
        <v>1731.4</v>
      </c>
      <c s="27">
        <v>0</v>
      </c>
      <c s="27">
        <f>ROUND(ROUND(H95,2)*ROUND(G95,3),2)</f>
      </c>
      <c r="O95">
        <f>(I95*21)/100</f>
      </c>
      <c t="s">
        <v>16</v>
      </c>
    </row>
    <row r="96" spans="1:5" ht="12.75">
      <c r="A96" s="28" t="s">
        <v>43</v>
      </c>
      <c r="E96" s="29" t="s">
        <v>211</v>
      </c>
    </row>
    <row r="97" spans="1:5" ht="12.75">
      <c r="A97" s="30" t="s">
        <v>45</v>
      </c>
      <c r="E97" s="31" t="s">
        <v>212</v>
      </c>
    </row>
    <row r="98" spans="1:5" ht="102">
      <c r="A98" t="s">
        <v>46</v>
      </c>
      <c r="E98" s="29" t="s">
        <v>213</v>
      </c>
    </row>
    <row r="99" spans="1:18" ht="12.75" customHeight="1">
      <c r="A99" s="5" t="s">
        <v>36</v>
      </c>
      <c s="5"/>
      <c s="35" t="s">
        <v>26</v>
      </c>
      <c s="5"/>
      <c s="21" t="s">
        <v>214</v>
      </c>
      <c s="5"/>
      <c s="5"/>
      <c s="5"/>
      <c s="36">
        <f>0+Q99</f>
      </c>
      <c r="O99">
        <f>0+R99</f>
      </c>
      <c r="Q99">
        <f>0+I100+I104</f>
      </c>
      <c>
        <f>0+O100+O104</f>
      </c>
    </row>
    <row r="100" spans="1:16" ht="12.75">
      <c r="A100" s="18" t="s">
        <v>38</v>
      </c>
      <c s="23" t="s">
        <v>215</v>
      </c>
      <c s="23" t="s">
        <v>216</v>
      </c>
      <c s="18" t="s">
        <v>40</v>
      </c>
      <c s="24" t="s">
        <v>217</v>
      </c>
      <c s="25" t="s">
        <v>113</v>
      </c>
      <c s="26">
        <v>6.553</v>
      </c>
      <c s="27">
        <v>0</v>
      </c>
      <c s="27">
        <f>ROUND(ROUND(H100,2)*ROUND(G100,3),2)</f>
      </c>
      <c r="O100">
        <f>(I100*21)/100</f>
      </c>
      <c t="s">
        <v>16</v>
      </c>
    </row>
    <row r="101" spans="1:5" ht="25.5">
      <c r="A101" s="28" t="s">
        <v>43</v>
      </c>
      <c r="E101" s="29" t="s">
        <v>218</v>
      </c>
    </row>
    <row r="102" spans="1:5" ht="51">
      <c r="A102" s="30" t="s">
        <v>45</v>
      </c>
      <c r="E102" s="31" t="s">
        <v>219</v>
      </c>
    </row>
    <row r="103" spans="1:5" ht="369.75">
      <c r="A103" t="s">
        <v>46</v>
      </c>
      <c r="E103" s="29" t="s">
        <v>220</v>
      </c>
    </row>
    <row r="104" spans="1:16" ht="12.75">
      <c r="A104" s="18" t="s">
        <v>38</v>
      </c>
      <c s="23" t="s">
        <v>221</v>
      </c>
      <c s="23" t="s">
        <v>222</v>
      </c>
      <c s="18" t="s">
        <v>40</v>
      </c>
      <c s="24" t="s">
        <v>223</v>
      </c>
      <c s="25" t="s">
        <v>113</v>
      </c>
      <c s="26">
        <v>3.6</v>
      </c>
      <c s="27">
        <v>0</v>
      </c>
      <c s="27">
        <f>ROUND(ROUND(H104,2)*ROUND(G104,3),2)</f>
      </c>
      <c r="O104">
        <f>(I104*21)/100</f>
      </c>
      <c t="s">
        <v>16</v>
      </c>
    </row>
    <row r="105" spans="1:5" ht="12.75">
      <c r="A105" s="28" t="s">
        <v>43</v>
      </c>
      <c r="E105" s="29" t="s">
        <v>224</v>
      </c>
    </row>
    <row r="106" spans="1:5" ht="12.75">
      <c r="A106" s="30" t="s">
        <v>45</v>
      </c>
      <c r="E106" s="31" t="s">
        <v>225</v>
      </c>
    </row>
    <row r="107" spans="1:5" ht="102">
      <c r="A107" t="s">
        <v>46</v>
      </c>
      <c r="E107" s="29" t="s">
        <v>226</v>
      </c>
    </row>
    <row r="108" spans="1:18" ht="12.75" customHeight="1">
      <c r="A108" s="5" t="s">
        <v>36</v>
      </c>
      <c s="5"/>
      <c s="35" t="s">
        <v>28</v>
      </c>
      <c s="5"/>
      <c s="21" t="s">
        <v>180</v>
      </c>
      <c s="5"/>
      <c s="5"/>
      <c s="5"/>
      <c s="36">
        <f>0+Q108</f>
      </c>
      <c r="O108">
        <f>0+R108</f>
      </c>
      <c r="Q108">
        <f>0+I109+I113+I117+I121+I125+I129+I133+I137</f>
      </c>
      <c>
        <f>0+O109+O113+O117+O121+O125+O129+O133+O137</f>
      </c>
    </row>
    <row r="109" spans="1:16" ht="12.75">
      <c r="A109" s="18" t="s">
        <v>38</v>
      </c>
      <c s="23" t="s">
        <v>227</v>
      </c>
      <c s="23" t="s">
        <v>228</v>
      </c>
      <c s="18" t="s">
        <v>40</v>
      </c>
      <c s="24" t="s">
        <v>229</v>
      </c>
      <c s="25" t="s">
        <v>179</v>
      </c>
      <c s="26">
        <v>2902.14</v>
      </c>
      <c s="27">
        <v>0</v>
      </c>
      <c s="27">
        <f>ROUND(ROUND(H109,2)*ROUND(G109,3),2)</f>
      </c>
      <c r="O109">
        <f>(I109*21)/100</f>
      </c>
      <c t="s">
        <v>16</v>
      </c>
    </row>
    <row r="110" spans="1:5" ht="12.75">
      <c r="A110" s="28" t="s">
        <v>43</v>
      </c>
      <c r="E110" s="29" t="s">
        <v>230</v>
      </c>
    </row>
    <row r="111" spans="1:5" ht="38.25">
      <c r="A111" s="30" t="s">
        <v>45</v>
      </c>
      <c r="E111" s="31" t="s">
        <v>231</v>
      </c>
    </row>
    <row r="112" spans="1:5" ht="51">
      <c r="A112" t="s">
        <v>46</v>
      </c>
      <c r="E112" s="29" t="s">
        <v>232</v>
      </c>
    </row>
    <row r="113" spans="1:16" ht="12.75">
      <c r="A113" s="18" t="s">
        <v>38</v>
      </c>
      <c s="23" t="s">
        <v>233</v>
      </c>
      <c s="23" t="s">
        <v>234</v>
      </c>
      <c s="18" t="s">
        <v>64</v>
      </c>
      <c s="24" t="s">
        <v>235</v>
      </c>
      <c s="25" t="s">
        <v>113</v>
      </c>
      <c s="26">
        <v>7.545</v>
      </c>
      <c s="27">
        <v>0</v>
      </c>
      <c s="27">
        <f>ROUND(ROUND(H113,2)*ROUND(G113,3),2)</f>
      </c>
      <c r="O113">
        <f>(I113*21)/100</f>
      </c>
      <c t="s">
        <v>16</v>
      </c>
    </row>
    <row r="114" spans="1:5" ht="25.5">
      <c r="A114" s="28" t="s">
        <v>43</v>
      </c>
      <c r="E114" s="29" t="s">
        <v>236</v>
      </c>
    </row>
    <row r="115" spans="1:5" ht="12.75">
      <c r="A115" s="30" t="s">
        <v>45</v>
      </c>
      <c r="E115" s="31" t="s">
        <v>237</v>
      </c>
    </row>
    <row r="116" spans="1:5" ht="102">
      <c r="A116" t="s">
        <v>46</v>
      </c>
      <c r="E116" s="29" t="s">
        <v>238</v>
      </c>
    </row>
    <row r="117" spans="1:16" ht="12.75">
      <c r="A117" s="18" t="s">
        <v>38</v>
      </c>
      <c s="23" t="s">
        <v>239</v>
      </c>
      <c s="23" t="s">
        <v>240</v>
      </c>
      <c s="18" t="s">
        <v>40</v>
      </c>
      <c s="24" t="s">
        <v>241</v>
      </c>
      <c s="25" t="s">
        <v>179</v>
      </c>
      <c s="26">
        <v>1170.8</v>
      </c>
      <c s="27">
        <v>0</v>
      </c>
      <c s="27">
        <f>ROUND(ROUND(H117,2)*ROUND(G117,3),2)</f>
      </c>
      <c r="O117">
        <f>(I117*21)/100</f>
      </c>
      <c t="s">
        <v>16</v>
      </c>
    </row>
    <row r="118" spans="1:5" ht="12.75">
      <c r="A118" s="28" t="s">
        <v>43</v>
      </c>
      <c r="E118" s="29" t="s">
        <v>40</v>
      </c>
    </row>
    <row r="119" spans="1:5" ht="12.75">
      <c r="A119" s="30" t="s">
        <v>45</v>
      </c>
      <c r="E119" s="31" t="s">
        <v>242</v>
      </c>
    </row>
    <row r="120" spans="1:5" ht="51">
      <c r="A120" t="s">
        <v>46</v>
      </c>
      <c r="E120" s="29" t="s">
        <v>243</v>
      </c>
    </row>
    <row r="121" spans="1:16" ht="12.75">
      <c r="A121" s="18" t="s">
        <v>38</v>
      </c>
      <c s="23" t="s">
        <v>244</v>
      </c>
      <c s="23" t="s">
        <v>245</v>
      </c>
      <c s="18" t="s">
        <v>40</v>
      </c>
      <c s="24" t="s">
        <v>246</v>
      </c>
      <c s="25" t="s">
        <v>179</v>
      </c>
      <c s="26">
        <v>2216.9</v>
      </c>
      <c s="27">
        <v>0</v>
      </c>
      <c s="27">
        <f>ROUND(ROUND(H121,2)*ROUND(G121,3),2)</f>
      </c>
      <c r="O121">
        <f>(I121*21)/100</f>
      </c>
      <c t="s">
        <v>16</v>
      </c>
    </row>
    <row r="122" spans="1:5" ht="12.75">
      <c r="A122" s="28" t="s">
        <v>43</v>
      </c>
      <c r="E122" s="29" t="s">
        <v>247</v>
      </c>
    </row>
    <row r="123" spans="1:5" ht="12.75">
      <c r="A123" s="30" t="s">
        <v>45</v>
      </c>
      <c r="E123" s="31" t="s">
        <v>248</v>
      </c>
    </row>
    <row r="124" spans="1:5" ht="51">
      <c r="A124" t="s">
        <v>46</v>
      </c>
      <c r="E124" s="29" t="s">
        <v>243</v>
      </c>
    </row>
    <row r="125" spans="1:16" ht="12.75">
      <c r="A125" s="18" t="s">
        <v>38</v>
      </c>
      <c s="23" t="s">
        <v>249</v>
      </c>
      <c s="23" t="s">
        <v>250</v>
      </c>
      <c s="18" t="s">
        <v>40</v>
      </c>
      <c s="24" t="s">
        <v>251</v>
      </c>
      <c s="25" t="s">
        <v>179</v>
      </c>
      <c s="26">
        <v>1061.745</v>
      </c>
      <c s="27">
        <v>0</v>
      </c>
      <c s="27">
        <f>ROUND(ROUND(H125,2)*ROUND(G125,3),2)</f>
      </c>
      <c r="O125">
        <f>(I125*21)/100</f>
      </c>
      <c t="s">
        <v>16</v>
      </c>
    </row>
    <row r="126" spans="1:5" ht="12.75">
      <c r="A126" s="28" t="s">
        <v>43</v>
      </c>
      <c r="E126" s="29" t="s">
        <v>252</v>
      </c>
    </row>
    <row r="127" spans="1:5" ht="12.75">
      <c r="A127" s="30" t="s">
        <v>45</v>
      </c>
      <c r="E127" s="31" t="s">
        <v>253</v>
      </c>
    </row>
    <row r="128" spans="1:5" ht="140.25">
      <c r="A128" t="s">
        <v>46</v>
      </c>
      <c r="E128" s="29" t="s">
        <v>254</v>
      </c>
    </row>
    <row r="129" spans="1:16" ht="12.75">
      <c r="A129" s="18" t="s">
        <v>38</v>
      </c>
      <c s="23" t="s">
        <v>255</v>
      </c>
      <c s="23" t="s">
        <v>256</v>
      </c>
      <c s="18" t="s">
        <v>40</v>
      </c>
      <c s="24" t="s">
        <v>257</v>
      </c>
      <c s="25" t="s">
        <v>179</v>
      </c>
      <c s="26">
        <v>1092.891</v>
      </c>
      <c s="27">
        <v>0</v>
      </c>
      <c s="27">
        <f>ROUND(ROUND(H129,2)*ROUND(G129,3),2)</f>
      </c>
      <c r="O129">
        <f>(I129*21)/100</f>
      </c>
      <c t="s">
        <v>16</v>
      </c>
    </row>
    <row r="130" spans="1:5" ht="12.75">
      <c r="A130" s="28" t="s">
        <v>43</v>
      </c>
      <c r="E130" s="29" t="s">
        <v>258</v>
      </c>
    </row>
    <row r="131" spans="1:5" ht="12.75">
      <c r="A131" s="30" t="s">
        <v>45</v>
      </c>
      <c r="E131" s="31" t="s">
        <v>259</v>
      </c>
    </row>
    <row r="132" spans="1:5" ht="140.25">
      <c r="A132" t="s">
        <v>46</v>
      </c>
      <c r="E132" s="29" t="s">
        <v>254</v>
      </c>
    </row>
    <row r="133" spans="1:16" ht="12.75">
      <c r="A133" s="18" t="s">
        <v>38</v>
      </c>
      <c s="23" t="s">
        <v>260</v>
      </c>
      <c s="23" t="s">
        <v>261</v>
      </c>
      <c s="18" t="s">
        <v>40</v>
      </c>
      <c s="24" t="s">
        <v>262</v>
      </c>
      <c s="25" t="s">
        <v>179</v>
      </c>
      <c s="26">
        <v>1124.037</v>
      </c>
      <c s="27">
        <v>0</v>
      </c>
      <c s="27">
        <f>ROUND(ROUND(H133,2)*ROUND(G133,3),2)</f>
      </c>
      <c r="O133">
        <f>(I133*21)/100</f>
      </c>
      <c t="s">
        <v>16</v>
      </c>
    </row>
    <row r="134" spans="1:5" ht="12.75">
      <c r="A134" s="28" t="s">
        <v>43</v>
      </c>
      <c r="E134" s="29" t="s">
        <v>263</v>
      </c>
    </row>
    <row r="135" spans="1:5" ht="12.75">
      <c r="A135" s="30" t="s">
        <v>45</v>
      </c>
      <c r="E135" s="31" t="s">
        <v>264</v>
      </c>
    </row>
    <row r="136" spans="1:5" ht="140.25">
      <c r="A136" t="s">
        <v>46</v>
      </c>
      <c r="E136" s="29" t="s">
        <v>254</v>
      </c>
    </row>
    <row r="137" spans="1:16" ht="12.75">
      <c r="A137" s="18" t="s">
        <v>38</v>
      </c>
      <c s="23" t="s">
        <v>265</v>
      </c>
      <c s="23" t="s">
        <v>266</v>
      </c>
      <c s="18" t="s">
        <v>40</v>
      </c>
      <c s="24" t="s">
        <v>267</v>
      </c>
      <c s="25" t="s">
        <v>204</v>
      </c>
      <c s="26">
        <v>11.3</v>
      </c>
      <c s="27">
        <v>0</v>
      </c>
      <c s="27">
        <f>ROUND(ROUND(H137,2)*ROUND(G137,3),2)</f>
      </c>
      <c r="O137">
        <f>(I137*21)/100</f>
      </c>
      <c t="s">
        <v>16</v>
      </c>
    </row>
    <row r="138" spans="1:5" ht="12.75">
      <c r="A138" s="28" t="s">
        <v>43</v>
      </c>
      <c r="E138" s="29" t="s">
        <v>268</v>
      </c>
    </row>
    <row r="139" spans="1:5" ht="12.75">
      <c r="A139" s="30" t="s">
        <v>45</v>
      </c>
      <c r="E139" s="31" t="s">
        <v>269</v>
      </c>
    </row>
    <row r="140" spans="1:5" ht="38.25">
      <c r="A140" t="s">
        <v>46</v>
      </c>
      <c r="E140" s="29" t="s">
        <v>270</v>
      </c>
    </row>
    <row r="141" spans="1:18" ht="12.75" customHeight="1">
      <c r="A141" s="5" t="s">
        <v>36</v>
      </c>
      <c s="5"/>
      <c s="35" t="s">
        <v>33</v>
      </c>
      <c s="5"/>
      <c s="21" t="s">
        <v>271</v>
      </c>
      <c s="5"/>
      <c s="5"/>
      <c s="5"/>
      <c s="36">
        <f>0+Q141</f>
      </c>
      <c r="O141">
        <f>0+R141</f>
      </c>
      <c r="Q141">
        <f>0+I142+I146+I150+I154+I158+I162+I166+I170+I174+I178+I182</f>
      </c>
      <c>
        <f>0+O142+O146+O150+O154+O158+O162+O166+O170+O174+O178+O182</f>
      </c>
    </row>
    <row r="142" spans="1:16" ht="12.75">
      <c r="A142" s="18" t="s">
        <v>38</v>
      </c>
      <c s="23" t="s">
        <v>272</v>
      </c>
      <c s="23" t="s">
        <v>273</v>
      </c>
      <c s="18" t="s">
        <v>40</v>
      </c>
      <c s="24" t="s">
        <v>274</v>
      </c>
      <c s="25" t="s">
        <v>204</v>
      </c>
      <c s="26">
        <v>150</v>
      </c>
      <c s="27">
        <v>0</v>
      </c>
      <c s="27">
        <f>ROUND(ROUND(H142,2)*ROUND(G142,3),2)</f>
      </c>
      <c r="O142">
        <f>(I142*21)/100</f>
      </c>
      <c t="s">
        <v>16</v>
      </c>
    </row>
    <row r="143" spans="1:5" ht="12.75">
      <c r="A143" s="28" t="s">
        <v>43</v>
      </c>
      <c r="E143" s="29" t="s">
        <v>275</v>
      </c>
    </row>
    <row r="144" spans="1:5" ht="12.75">
      <c r="A144" s="30" t="s">
        <v>45</v>
      </c>
      <c r="E144" s="31" t="s">
        <v>276</v>
      </c>
    </row>
    <row r="145" spans="1:5" ht="38.25">
      <c r="A145" t="s">
        <v>46</v>
      </c>
      <c r="E145" s="29" t="s">
        <v>277</v>
      </c>
    </row>
    <row r="146" spans="1:16" ht="25.5">
      <c r="A146" s="18" t="s">
        <v>38</v>
      </c>
      <c s="23" t="s">
        <v>278</v>
      </c>
      <c s="23" t="s">
        <v>279</v>
      </c>
      <c s="18" t="s">
        <v>40</v>
      </c>
      <c s="24" t="s">
        <v>280</v>
      </c>
      <c s="25" t="s">
        <v>204</v>
      </c>
      <c s="26">
        <v>149</v>
      </c>
      <c s="27">
        <v>0</v>
      </c>
      <c s="27">
        <f>ROUND(ROUND(H146,2)*ROUND(G146,3),2)</f>
      </c>
      <c r="O146">
        <f>(I146*21)/100</f>
      </c>
      <c t="s">
        <v>16</v>
      </c>
    </row>
    <row r="147" spans="1:5" ht="12.75">
      <c r="A147" s="28" t="s">
        <v>43</v>
      </c>
      <c r="E147" s="29" t="s">
        <v>281</v>
      </c>
    </row>
    <row r="148" spans="1:5" ht="12.75">
      <c r="A148" s="30" t="s">
        <v>45</v>
      </c>
      <c r="E148" s="31" t="s">
        <v>282</v>
      </c>
    </row>
    <row r="149" spans="1:5" ht="127.5">
      <c r="A149" t="s">
        <v>46</v>
      </c>
      <c r="E149" s="29" t="s">
        <v>283</v>
      </c>
    </row>
    <row r="150" spans="1:16" ht="12.75">
      <c r="A150" s="18" t="s">
        <v>38</v>
      </c>
      <c s="23" t="s">
        <v>284</v>
      </c>
      <c s="23" t="s">
        <v>285</v>
      </c>
      <c s="18" t="s">
        <v>40</v>
      </c>
      <c s="24" t="s">
        <v>286</v>
      </c>
      <c s="25" t="s">
        <v>204</v>
      </c>
      <c s="26">
        <v>36</v>
      </c>
      <c s="27">
        <v>0</v>
      </c>
      <c s="27">
        <f>ROUND(ROUND(H150,2)*ROUND(G150,3),2)</f>
      </c>
      <c r="O150">
        <f>(I150*21)/100</f>
      </c>
      <c t="s">
        <v>16</v>
      </c>
    </row>
    <row r="151" spans="1:5" ht="38.25">
      <c r="A151" s="28" t="s">
        <v>43</v>
      </c>
      <c r="E151" s="29" t="s">
        <v>287</v>
      </c>
    </row>
    <row r="152" spans="1:5" ht="12.75">
      <c r="A152" s="30" t="s">
        <v>45</v>
      </c>
      <c r="E152" s="31" t="s">
        <v>288</v>
      </c>
    </row>
    <row r="153" spans="1:5" ht="114.75">
      <c r="A153" t="s">
        <v>46</v>
      </c>
      <c r="E153" s="29" t="s">
        <v>289</v>
      </c>
    </row>
    <row r="154" spans="1:16" ht="12.75">
      <c r="A154" s="18" t="s">
        <v>38</v>
      </c>
      <c s="23" t="s">
        <v>290</v>
      </c>
      <c s="23" t="s">
        <v>291</v>
      </c>
      <c s="18" t="s">
        <v>40</v>
      </c>
      <c s="24" t="s">
        <v>292</v>
      </c>
      <c s="25" t="s">
        <v>293</v>
      </c>
      <c s="26">
        <v>9</v>
      </c>
      <c s="27">
        <v>0</v>
      </c>
      <c s="27">
        <f>ROUND(ROUND(H154,2)*ROUND(G154,3),2)</f>
      </c>
      <c r="O154">
        <f>(I154*21)/100</f>
      </c>
      <c t="s">
        <v>16</v>
      </c>
    </row>
    <row r="155" spans="1:5" ht="12.75">
      <c r="A155" s="28" t="s">
        <v>43</v>
      </c>
      <c r="E155" s="29" t="s">
        <v>40</v>
      </c>
    </row>
    <row r="156" spans="1:5" ht="38.25">
      <c r="A156" s="30" t="s">
        <v>45</v>
      </c>
      <c r="E156" s="31" t="s">
        <v>294</v>
      </c>
    </row>
    <row r="157" spans="1:5" ht="51">
      <c r="A157" t="s">
        <v>46</v>
      </c>
      <c r="E157" s="29" t="s">
        <v>295</v>
      </c>
    </row>
    <row r="158" spans="1:16" ht="25.5">
      <c r="A158" s="18" t="s">
        <v>38</v>
      </c>
      <c s="23" t="s">
        <v>296</v>
      </c>
      <c s="23" t="s">
        <v>297</v>
      </c>
      <c s="18" t="s">
        <v>40</v>
      </c>
      <c s="24" t="s">
        <v>298</v>
      </c>
      <c s="25" t="s">
        <v>293</v>
      </c>
      <c s="26">
        <v>13</v>
      </c>
      <c s="27">
        <v>0</v>
      </c>
      <c s="27">
        <f>ROUND(ROUND(H158,2)*ROUND(G158,3),2)</f>
      </c>
      <c r="O158">
        <f>(I158*21)/100</f>
      </c>
      <c t="s">
        <v>16</v>
      </c>
    </row>
    <row r="159" spans="1:5" ht="12.75">
      <c r="A159" s="28" t="s">
        <v>43</v>
      </c>
      <c r="E159" s="29" t="s">
        <v>299</v>
      </c>
    </row>
    <row r="160" spans="1:5" ht="12.75">
      <c r="A160" s="30" t="s">
        <v>45</v>
      </c>
      <c r="E160" s="31" t="s">
        <v>40</v>
      </c>
    </row>
    <row r="161" spans="1:5" ht="51">
      <c r="A161" t="s">
        <v>46</v>
      </c>
      <c r="E161" s="29" t="s">
        <v>295</v>
      </c>
    </row>
    <row r="162" spans="1:16" ht="12.75">
      <c r="A162" s="18" t="s">
        <v>38</v>
      </c>
      <c s="23" t="s">
        <v>300</v>
      </c>
      <c s="23" t="s">
        <v>301</v>
      </c>
      <c s="18" t="s">
        <v>40</v>
      </c>
      <c s="24" t="s">
        <v>302</v>
      </c>
      <c s="25" t="s">
        <v>179</v>
      </c>
      <c s="26">
        <v>97.331</v>
      </c>
      <c s="27">
        <v>0</v>
      </c>
      <c s="27">
        <f>ROUND(ROUND(H162,2)*ROUND(G162,3),2)</f>
      </c>
      <c r="O162">
        <f>(I162*21)/100</f>
      </c>
      <c t="s">
        <v>16</v>
      </c>
    </row>
    <row r="163" spans="1:5" ht="12.75">
      <c r="A163" s="28" t="s">
        <v>43</v>
      </c>
      <c r="E163" s="29" t="s">
        <v>40</v>
      </c>
    </row>
    <row r="164" spans="1:5" ht="38.25">
      <c r="A164" s="30" t="s">
        <v>45</v>
      </c>
      <c r="E164" s="31" t="s">
        <v>303</v>
      </c>
    </row>
    <row r="165" spans="1:5" ht="38.25">
      <c r="A165" t="s">
        <v>46</v>
      </c>
      <c r="E165" s="29" t="s">
        <v>304</v>
      </c>
    </row>
    <row r="166" spans="1:16" ht="12.75">
      <c r="A166" s="18" t="s">
        <v>38</v>
      </c>
      <c s="23" t="s">
        <v>305</v>
      </c>
      <c s="23" t="s">
        <v>306</v>
      </c>
      <c s="18" t="s">
        <v>40</v>
      </c>
      <c s="24" t="s">
        <v>307</v>
      </c>
      <c s="25" t="s">
        <v>204</v>
      </c>
      <c s="26">
        <v>5</v>
      </c>
      <c s="27">
        <v>0</v>
      </c>
      <c s="27">
        <f>ROUND(ROUND(H166,2)*ROUND(G166,3),2)</f>
      </c>
      <c r="O166">
        <f>(I166*21)/100</f>
      </c>
      <c t="s">
        <v>16</v>
      </c>
    </row>
    <row r="167" spans="1:5" ht="12.75">
      <c r="A167" s="28" t="s">
        <v>43</v>
      </c>
      <c r="E167" s="29" t="s">
        <v>308</v>
      </c>
    </row>
    <row r="168" spans="1:5" ht="12.75">
      <c r="A168" s="30" t="s">
        <v>45</v>
      </c>
      <c r="E168" s="31" t="s">
        <v>40</v>
      </c>
    </row>
    <row r="169" spans="1:5" ht="51">
      <c r="A169" t="s">
        <v>46</v>
      </c>
      <c r="E169" s="29" t="s">
        <v>309</v>
      </c>
    </row>
    <row r="170" spans="1:16" ht="12.75">
      <c r="A170" s="18" t="s">
        <v>38</v>
      </c>
      <c s="23" t="s">
        <v>310</v>
      </c>
      <c s="23" t="s">
        <v>311</v>
      </c>
      <c s="18" t="s">
        <v>40</v>
      </c>
      <c s="24" t="s">
        <v>312</v>
      </c>
      <c s="25" t="s">
        <v>204</v>
      </c>
      <c s="26">
        <v>7</v>
      </c>
      <c s="27">
        <v>0</v>
      </c>
      <c s="27">
        <f>ROUND(ROUND(H170,2)*ROUND(G170,3),2)</f>
      </c>
      <c r="O170">
        <f>(I170*21)/100</f>
      </c>
      <c t="s">
        <v>16</v>
      </c>
    </row>
    <row r="171" spans="1:5" ht="12.75">
      <c r="A171" s="28" t="s">
        <v>43</v>
      </c>
      <c r="E171" s="29" t="s">
        <v>313</v>
      </c>
    </row>
    <row r="172" spans="1:5" ht="12.75">
      <c r="A172" s="30" t="s">
        <v>45</v>
      </c>
      <c r="E172" s="31" t="s">
        <v>314</v>
      </c>
    </row>
    <row r="173" spans="1:5" ht="63.75">
      <c r="A173" t="s">
        <v>46</v>
      </c>
      <c r="E173" s="29" t="s">
        <v>315</v>
      </c>
    </row>
    <row r="174" spans="1:16" ht="12.75">
      <c r="A174" s="18" t="s">
        <v>38</v>
      </c>
      <c s="23" t="s">
        <v>316</v>
      </c>
      <c s="23" t="s">
        <v>317</v>
      </c>
      <c s="18" t="s">
        <v>40</v>
      </c>
      <c s="24" t="s">
        <v>318</v>
      </c>
      <c s="25" t="s">
        <v>204</v>
      </c>
      <c s="26">
        <v>11.3</v>
      </c>
      <c s="27">
        <v>0</v>
      </c>
      <c s="27">
        <f>ROUND(ROUND(H174,2)*ROUND(G174,3),2)</f>
      </c>
      <c r="O174">
        <f>(I174*21)/100</f>
      </c>
      <c t="s">
        <v>16</v>
      </c>
    </row>
    <row r="175" spans="1:5" ht="12.75">
      <c r="A175" s="28" t="s">
        <v>43</v>
      </c>
      <c r="E175" s="29" t="s">
        <v>319</v>
      </c>
    </row>
    <row r="176" spans="1:5" ht="12.75">
      <c r="A176" s="30" t="s">
        <v>45</v>
      </c>
      <c r="E176" s="31" t="s">
        <v>320</v>
      </c>
    </row>
    <row r="177" spans="1:5" ht="25.5">
      <c r="A177" t="s">
        <v>46</v>
      </c>
      <c r="E177" s="29" t="s">
        <v>321</v>
      </c>
    </row>
    <row r="178" spans="1:16" ht="12.75">
      <c r="A178" s="18" t="s">
        <v>38</v>
      </c>
      <c s="23" t="s">
        <v>322</v>
      </c>
      <c s="23" t="s">
        <v>323</v>
      </c>
      <c s="18" t="s">
        <v>40</v>
      </c>
      <c s="24" t="s">
        <v>324</v>
      </c>
      <c s="25" t="s">
        <v>204</v>
      </c>
      <c s="26">
        <v>59.05</v>
      </c>
      <c s="27">
        <v>0</v>
      </c>
      <c s="27">
        <f>ROUND(ROUND(H178,2)*ROUND(G178,3),2)</f>
      </c>
      <c r="O178">
        <f>(I178*21)/100</f>
      </c>
      <c t="s">
        <v>16</v>
      </c>
    </row>
    <row r="179" spans="1:5" ht="12.75">
      <c r="A179" s="28" t="s">
        <v>43</v>
      </c>
      <c r="E179" s="29" t="s">
        <v>325</v>
      </c>
    </row>
    <row r="180" spans="1:5" ht="25.5">
      <c r="A180" s="30" t="s">
        <v>45</v>
      </c>
      <c r="E180" s="31" t="s">
        <v>326</v>
      </c>
    </row>
    <row r="181" spans="1:5" ht="89.25">
      <c r="A181" t="s">
        <v>46</v>
      </c>
      <c r="E181" s="29" t="s">
        <v>327</v>
      </c>
    </row>
    <row r="182" spans="1:16" ht="12.75">
      <c r="A182" s="18" t="s">
        <v>38</v>
      </c>
      <c s="23" t="s">
        <v>328</v>
      </c>
      <c s="23" t="s">
        <v>329</v>
      </c>
      <c s="18" t="s">
        <v>40</v>
      </c>
      <c s="24" t="s">
        <v>330</v>
      </c>
      <c s="25" t="s">
        <v>179</v>
      </c>
      <c s="26">
        <v>3.6</v>
      </c>
      <c s="27">
        <v>0</v>
      </c>
      <c s="27">
        <f>ROUND(ROUND(H182,2)*ROUND(G182,3),2)</f>
      </c>
      <c r="O182">
        <f>(I182*21)/100</f>
      </c>
      <c t="s">
        <v>16</v>
      </c>
    </row>
    <row r="183" spans="1:5" ht="25.5">
      <c r="A183" s="28" t="s">
        <v>43</v>
      </c>
      <c r="E183" s="29" t="s">
        <v>331</v>
      </c>
    </row>
    <row r="184" spans="1:5" ht="12.75">
      <c r="A184" s="30" t="s">
        <v>45</v>
      </c>
      <c r="E184" s="31" t="s">
        <v>332</v>
      </c>
    </row>
    <row r="185" spans="1:5" ht="102">
      <c r="A185" t="s">
        <v>46</v>
      </c>
      <c r="E185" s="29" t="s">
        <v>333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0+O8+O21+O26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334</v>
      </c>
      <c s="32">
        <f>0+I8+I21+I26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334</v>
      </c>
      <c s="5"/>
      <c s="14" t="s">
        <v>335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22</v>
      </c>
      <c s="19"/>
      <c s="21" t="s">
        <v>110</v>
      </c>
      <c s="19"/>
      <c s="19"/>
      <c s="19"/>
      <c s="22">
        <f>0+Q8</f>
      </c>
      <c r="O8">
        <f>0+R8</f>
      </c>
      <c r="Q8">
        <f>0+I9+I13+I17</f>
      </c>
      <c>
        <f>0+O9+O13+O17</f>
      </c>
    </row>
    <row r="9" spans="1:16" ht="12.75">
      <c r="A9" s="18" t="s">
        <v>38</v>
      </c>
      <c s="23" t="s">
        <v>22</v>
      </c>
      <c s="23" t="s">
        <v>188</v>
      </c>
      <c s="18" t="s">
        <v>40</v>
      </c>
      <c s="24" t="s">
        <v>189</v>
      </c>
      <c s="25" t="s">
        <v>179</v>
      </c>
      <c s="26">
        <v>26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336</v>
      </c>
    </row>
    <row r="12" spans="1:5" ht="38.25">
      <c r="A12" t="s">
        <v>46</v>
      </c>
      <c r="E12" s="29" t="s">
        <v>337</v>
      </c>
    </row>
    <row r="13" spans="1:16" ht="12.75">
      <c r="A13" s="18" t="s">
        <v>38</v>
      </c>
      <c s="23" t="s">
        <v>16</v>
      </c>
      <c s="23" t="s">
        <v>193</v>
      </c>
      <c s="18" t="s">
        <v>40</v>
      </c>
      <c s="24" t="s">
        <v>194</v>
      </c>
      <c s="25" t="s">
        <v>179</v>
      </c>
      <c s="26">
        <v>26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40</v>
      </c>
    </row>
    <row r="15" spans="1:5" ht="12.75">
      <c r="A15" s="30" t="s">
        <v>45</v>
      </c>
      <c r="E15" s="31" t="s">
        <v>336</v>
      </c>
    </row>
    <row r="16" spans="1:5" ht="25.5">
      <c r="A16" t="s">
        <v>46</v>
      </c>
      <c r="E16" s="29" t="s">
        <v>195</v>
      </c>
    </row>
    <row r="17" spans="1:16" ht="12.75">
      <c r="A17" s="18" t="s">
        <v>38</v>
      </c>
      <c s="23" t="s">
        <v>15</v>
      </c>
      <c s="23" t="s">
        <v>338</v>
      </c>
      <c s="18" t="s">
        <v>40</v>
      </c>
      <c s="24" t="s">
        <v>339</v>
      </c>
      <c s="25" t="s">
        <v>179</v>
      </c>
      <c s="26">
        <v>1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40</v>
      </c>
    </row>
    <row r="19" spans="1:5" ht="12.75">
      <c r="A19" s="30" t="s">
        <v>45</v>
      </c>
      <c r="E19" s="31" t="s">
        <v>40</v>
      </c>
    </row>
    <row r="20" spans="1:5" ht="38.25">
      <c r="A20" t="s">
        <v>46</v>
      </c>
      <c r="E20" s="29" t="s">
        <v>340</v>
      </c>
    </row>
    <row r="21" spans="1:18" ht="12.75" customHeight="1">
      <c r="A21" s="5" t="s">
        <v>36</v>
      </c>
      <c s="5"/>
      <c s="35" t="s">
        <v>28</v>
      </c>
      <c s="5"/>
      <c s="21" t="s">
        <v>180</v>
      </c>
      <c s="5"/>
      <c s="5"/>
      <c s="5"/>
      <c s="36">
        <f>0+Q21</f>
      </c>
      <c r="O21">
        <f>0+R21</f>
      </c>
      <c r="Q21">
        <f>0+I22</f>
      </c>
      <c>
        <f>0+O22</f>
      </c>
    </row>
    <row r="22" spans="1:16" ht="12.75">
      <c r="A22" s="18" t="s">
        <v>38</v>
      </c>
      <c s="23" t="s">
        <v>26</v>
      </c>
      <c s="23" t="s">
        <v>341</v>
      </c>
      <c s="18" t="s">
        <v>40</v>
      </c>
      <c s="24" t="s">
        <v>342</v>
      </c>
      <c s="25" t="s">
        <v>113</v>
      </c>
      <c s="26">
        <v>18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38.25">
      <c r="A23" s="28" t="s">
        <v>43</v>
      </c>
      <c r="E23" s="29" t="s">
        <v>343</v>
      </c>
    </row>
    <row r="24" spans="1:5" ht="12.75">
      <c r="A24" s="30" t="s">
        <v>45</v>
      </c>
      <c r="E24" s="31" t="s">
        <v>344</v>
      </c>
    </row>
    <row r="25" spans="1:5" ht="51">
      <c r="A25" t="s">
        <v>46</v>
      </c>
      <c r="E25" s="29" t="s">
        <v>232</v>
      </c>
    </row>
    <row r="26" spans="1:18" ht="12.75" customHeight="1">
      <c r="A26" s="5" t="s">
        <v>36</v>
      </c>
      <c s="5"/>
      <c s="35" t="s">
        <v>33</v>
      </c>
      <c s="5"/>
      <c s="21" t="s">
        <v>271</v>
      </c>
      <c s="5"/>
      <c s="5"/>
      <c s="5"/>
      <c s="36">
        <f>0+Q26</f>
      </c>
      <c r="O26">
        <f>0+R26</f>
      </c>
      <c r="Q26">
        <f>0+I27</f>
      </c>
      <c>
        <f>0+O27</f>
      </c>
    </row>
    <row r="27" spans="1:16" ht="12.75">
      <c r="A27" s="18" t="s">
        <v>38</v>
      </c>
      <c s="23" t="s">
        <v>28</v>
      </c>
      <c s="23" t="s">
        <v>345</v>
      </c>
      <c s="18" t="s">
        <v>40</v>
      </c>
      <c s="24" t="s">
        <v>346</v>
      </c>
      <c s="25" t="s">
        <v>204</v>
      </c>
      <c s="26">
        <v>52</v>
      </c>
      <c s="27">
        <v>0</v>
      </c>
      <c s="27">
        <f>ROUND(ROUND(H27,2)*ROUND(G27,3),2)</f>
      </c>
      <c r="O27">
        <f>(I27*21)/100</f>
      </c>
      <c t="s">
        <v>16</v>
      </c>
    </row>
    <row r="28" spans="1:5" ht="12.75">
      <c r="A28" s="28" t="s">
        <v>43</v>
      </c>
      <c r="E28" s="29" t="s">
        <v>347</v>
      </c>
    </row>
    <row r="29" spans="1:5" ht="12.75">
      <c r="A29" s="30" t="s">
        <v>45</v>
      </c>
      <c r="E29" s="31" t="s">
        <v>40</v>
      </c>
    </row>
    <row r="30" spans="1:5" ht="51">
      <c r="A30" t="s">
        <v>46</v>
      </c>
      <c r="E30" s="29" t="s">
        <v>309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0+O8+O17+O42+O63+O68+O93+O102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348</v>
      </c>
      <c s="32">
        <f>0+I8+I17+I42+I63+I68+I93+I102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348</v>
      </c>
      <c s="5"/>
      <c s="14" t="s">
        <v>349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0+I9+I13</f>
      </c>
      <c>
        <f>0+O9+O13</f>
      </c>
    </row>
    <row r="9" spans="1:16" ht="12.75">
      <c r="A9" s="18" t="s">
        <v>38</v>
      </c>
      <c s="23" t="s">
        <v>22</v>
      </c>
      <c s="23" t="s">
        <v>100</v>
      </c>
      <c s="18" t="s">
        <v>40</v>
      </c>
      <c s="24" t="s">
        <v>101</v>
      </c>
      <c s="25" t="s">
        <v>102</v>
      </c>
      <c s="26">
        <v>379.464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350</v>
      </c>
    </row>
    <row r="11" spans="1:5" ht="25.5">
      <c r="A11" s="30" t="s">
        <v>45</v>
      </c>
      <c r="E11" s="31" t="s">
        <v>351</v>
      </c>
    </row>
    <row r="12" spans="1:5" ht="25.5">
      <c r="A12" t="s">
        <v>46</v>
      </c>
      <c r="E12" s="29" t="s">
        <v>105</v>
      </c>
    </row>
    <row r="13" spans="1:16" ht="12.75">
      <c r="A13" s="18" t="s">
        <v>38</v>
      </c>
      <c s="23" t="s">
        <v>16</v>
      </c>
      <c s="23" t="s">
        <v>352</v>
      </c>
      <c s="18" t="s">
        <v>40</v>
      </c>
      <c s="24" t="s">
        <v>353</v>
      </c>
      <c s="25" t="s">
        <v>102</v>
      </c>
      <c s="26">
        <v>223.114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354</v>
      </c>
    </row>
    <row r="15" spans="1:5" ht="12.75">
      <c r="A15" s="30" t="s">
        <v>45</v>
      </c>
      <c r="E15" s="31" t="s">
        <v>355</v>
      </c>
    </row>
    <row r="16" spans="1:5" ht="25.5">
      <c r="A16" t="s">
        <v>46</v>
      </c>
      <c r="E16" s="29" t="s">
        <v>105</v>
      </c>
    </row>
    <row r="17" spans="1:18" ht="12.75" customHeight="1">
      <c r="A17" s="5" t="s">
        <v>36</v>
      </c>
      <c s="5"/>
      <c s="35" t="s">
        <v>22</v>
      </c>
      <c s="5"/>
      <c s="21" t="s">
        <v>110</v>
      </c>
      <c s="5"/>
      <c s="5"/>
      <c s="5"/>
      <c s="36">
        <f>0+Q17</f>
      </c>
      <c r="O17">
        <f>0+R17</f>
      </c>
      <c r="Q17">
        <f>0+I18+I22+I26+I30+I34+I38</f>
      </c>
      <c>
        <f>0+O18+O22+O26+O30+O34+O38</f>
      </c>
    </row>
    <row r="18" spans="1:16" ht="12.75">
      <c r="A18" s="18" t="s">
        <v>38</v>
      </c>
      <c s="23" t="s">
        <v>15</v>
      </c>
      <c s="23" t="s">
        <v>356</v>
      </c>
      <c s="18" t="s">
        <v>40</v>
      </c>
      <c s="24" t="s">
        <v>357</v>
      </c>
      <c s="25" t="s">
        <v>204</v>
      </c>
      <c s="26">
        <v>30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358</v>
      </c>
    </row>
    <row r="20" spans="1:5" ht="12.75">
      <c r="A20" s="30" t="s">
        <v>45</v>
      </c>
      <c r="E20" s="31" t="s">
        <v>40</v>
      </c>
    </row>
    <row r="21" spans="1:5" ht="38.25">
      <c r="A21" t="s">
        <v>46</v>
      </c>
      <c r="E21" s="29" t="s">
        <v>359</v>
      </c>
    </row>
    <row r="22" spans="1:16" ht="12.75">
      <c r="A22" s="18" t="s">
        <v>38</v>
      </c>
      <c s="23" t="s">
        <v>26</v>
      </c>
      <c s="23" t="s">
        <v>360</v>
      </c>
      <c s="18" t="s">
        <v>40</v>
      </c>
      <c s="24" t="s">
        <v>361</v>
      </c>
      <c s="25" t="s">
        <v>113</v>
      </c>
      <c s="26">
        <v>44.928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362</v>
      </c>
    </row>
    <row r="24" spans="1:5" ht="12.75">
      <c r="A24" s="30" t="s">
        <v>45</v>
      </c>
      <c r="E24" s="31" t="s">
        <v>363</v>
      </c>
    </row>
    <row r="25" spans="1:5" ht="369.75">
      <c r="A25" t="s">
        <v>46</v>
      </c>
      <c r="E25" s="29" t="s">
        <v>154</v>
      </c>
    </row>
    <row r="26" spans="1:16" ht="12.75">
      <c r="A26" s="18" t="s">
        <v>38</v>
      </c>
      <c s="23" t="s">
        <v>28</v>
      </c>
      <c s="23" t="s">
        <v>364</v>
      </c>
      <c s="18" t="s">
        <v>40</v>
      </c>
      <c s="24" t="s">
        <v>365</v>
      </c>
      <c s="25" t="s">
        <v>113</v>
      </c>
      <c s="26">
        <v>144.804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366</v>
      </c>
    </row>
    <row r="28" spans="1:5" ht="38.25">
      <c r="A28" s="30" t="s">
        <v>45</v>
      </c>
      <c r="E28" s="31" t="s">
        <v>367</v>
      </c>
    </row>
    <row r="29" spans="1:5" ht="318.75">
      <c r="A29" t="s">
        <v>46</v>
      </c>
      <c r="E29" s="29" t="s">
        <v>368</v>
      </c>
    </row>
    <row r="30" spans="1:16" ht="12.75">
      <c r="A30" s="18" t="s">
        <v>38</v>
      </c>
      <c s="23" t="s">
        <v>30</v>
      </c>
      <c s="23" t="s">
        <v>155</v>
      </c>
      <c s="18" t="s">
        <v>40</v>
      </c>
      <c s="24" t="s">
        <v>156</v>
      </c>
      <c s="25" t="s">
        <v>113</v>
      </c>
      <c s="26">
        <v>189.732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40</v>
      </c>
    </row>
    <row r="32" spans="1:5" ht="51">
      <c r="A32" s="30" t="s">
        <v>45</v>
      </c>
      <c r="E32" s="31" t="s">
        <v>369</v>
      </c>
    </row>
    <row r="33" spans="1:5" ht="191.25">
      <c r="A33" t="s">
        <v>46</v>
      </c>
      <c r="E33" s="29" t="s">
        <v>159</v>
      </c>
    </row>
    <row r="34" spans="1:16" ht="12.75">
      <c r="A34" s="18" t="s">
        <v>38</v>
      </c>
      <c s="23" t="s">
        <v>133</v>
      </c>
      <c s="23" t="s">
        <v>370</v>
      </c>
      <c s="18" t="s">
        <v>40</v>
      </c>
      <c s="24" t="s">
        <v>371</v>
      </c>
      <c s="25" t="s">
        <v>113</v>
      </c>
      <c s="26">
        <v>72.948</v>
      </c>
      <c s="27">
        <v>0</v>
      </c>
      <c s="27">
        <f>ROUND(ROUND(H34,2)*ROUND(G34,3),2)</f>
      </c>
      <c r="O34">
        <f>(I34*21)/100</f>
      </c>
      <c t="s">
        <v>16</v>
      </c>
    </row>
    <row r="35" spans="1:5" ht="12.75">
      <c r="A35" s="28" t="s">
        <v>43</v>
      </c>
      <c r="E35" s="29" t="s">
        <v>372</v>
      </c>
    </row>
    <row r="36" spans="1:5" ht="38.25">
      <c r="A36" s="30" t="s">
        <v>45</v>
      </c>
      <c r="E36" s="31" t="s">
        <v>373</v>
      </c>
    </row>
    <row r="37" spans="1:5" ht="229.5">
      <c r="A37" t="s">
        <v>46</v>
      </c>
      <c r="E37" s="29" t="s">
        <v>374</v>
      </c>
    </row>
    <row r="38" spans="1:16" ht="12.75">
      <c r="A38" s="18" t="s">
        <v>38</v>
      </c>
      <c s="23" t="s">
        <v>74</v>
      </c>
      <c s="23" t="s">
        <v>375</v>
      </c>
      <c s="18" t="s">
        <v>40</v>
      </c>
      <c s="24" t="s">
        <v>376</v>
      </c>
      <c s="25" t="s">
        <v>113</v>
      </c>
      <c s="26">
        <v>210.84</v>
      </c>
      <c s="27">
        <v>0</v>
      </c>
      <c s="27">
        <f>ROUND(ROUND(H38,2)*ROUND(G38,3),2)</f>
      </c>
      <c r="O38">
        <f>(I38*21)/100</f>
      </c>
      <c t="s">
        <v>16</v>
      </c>
    </row>
    <row r="39" spans="1:5" ht="12.75">
      <c r="A39" s="28" t="s">
        <v>43</v>
      </c>
      <c r="E39" s="29" t="s">
        <v>377</v>
      </c>
    </row>
    <row r="40" spans="1:5" ht="12.75">
      <c r="A40" s="30" t="s">
        <v>45</v>
      </c>
      <c r="E40" s="31" t="s">
        <v>378</v>
      </c>
    </row>
    <row r="41" spans="1:5" ht="280.5">
      <c r="A41" t="s">
        <v>46</v>
      </c>
      <c r="E41" s="29" t="s">
        <v>379</v>
      </c>
    </row>
    <row r="42" spans="1:18" ht="12.75" customHeight="1">
      <c r="A42" s="5" t="s">
        <v>36</v>
      </c>
      <c s="5"/>
      <c s="35" t="s">
        <v>16</v>
      </c>
      <c s="5"/>
      <c s="21" t="s">
        <v>200</v>
      </c>
      <c s="5"/>
      <c s="5"/>
      <c s="5"/>
      <c s="36">
        <f>0+Q42</f>
      </c>
      <c r="O42">
        <f>0+R42</f>
      </c>
      <c r="Q42">
        <f>0+I43+I47+I51+I55+I59</f>
      </c>
      <c>
        <f>0+O43+O47+O51+O55+O59</f>
      </c>
    </row>
    <row r="43" spans="1:16" ht="12.75">
      <c r="A43" s="18" t="s">
        <v>38</v>
      </c>
      <c s="23" t="s">
        <v>33</v>
      </c>
      <c s="23" t="s">
        <v>380</v>
      </c>
      <c s="18" t="s">
        <v>64</v>
      </c>
      <c s="24" t="s">
        <v>381</v>
      </c>
      <c s="25" t="s">
        <v>204</v>
      </c>
      <c s="26">
        <v>40</v>
      </c>
      <c s="27">
        <v>0</v>
      </c>
      <c s="27">
        <f>ROUND(ROUND(H43,2)*ROUND(G43,3),2)</f>
      </c>
      <c r="O43">
        <f>(I43*21)/100</f>
      </c>
      <c t="s">
        <v>16</v>
      </c>
    </row>
    <row r="44" spans="1:5" ht="25.5">
      <c r="A44" s="28" t="s">
        <v>43</v>
      </c>
      <c r="E44" s="29" t="s">
        <v>382</v>
      </c>
    </row>
    <row r="45" spans="1:5" ht="12.75">
      <c r="A45" s="30" t="s">
        <v>45</v>
      </c>
      <c r="E45" s="31" t="s">
        <v>383</v>
      </c>
    </row>
    <row r="46" spans="1:5" ht="165.75">
      <c r="A46" t="s">
        <v>46</v>
      </c>
      <c r="E46" s="29" t="s">
        <v>384</v>
      </c>
    </row>
    <row r="47" spans="1:16" ht="12.75">
      <c r="A47" s="18" t="s">
        <v>38</v>
      </c>
      <c s="23" t="s">
        <v>35</v>
      </c>
      <c s="23" t="s">
        <v>385</v>
      </c>
      <c s="18" t="s">
        <v>40</v>
      </c>
      <c s="24" t="s">
        <v>386</v>
      </c>
      <c s="25" t="s">
        <v>113</v>
      </c>
      <c s="26">
        <v>11.822</v>
      </c>
      <c s="27">
        <v>0</v>
      </c>
      <c s="27">
        <f>ROUND(ROUND(H47,2)*ROUND(G47,3),2)</f>
      </c>
      <c r="O47">
        <f>(I47*21)/100</f>
      </c>
      <c t="s">
        <v>16</v>
      </c>
    </row>
    <row r="48" spans="1:5" ht="12.75">
      <c r="A48" s="28" t="s">
        <v>43</v>
      </c>
      <c r="E48" s="29" t="s">
        <v>387</v>
      </c>
    </row>
    <row r="49" spans="1:5" ht="12.75">
      <c r="A49" s="30" t="s">
        <v>45</v>
      </c>
      <c r="E49" s="31" t="s">
        <v>388</v>
      </c>
    </row>
    <row r="50" spans="1:5" ht="369.75">
      <c r="A50" t="s">
        <v>46</v>
      </c>
      <c r="E50" s="29" t="s">
        <v>389</v>
      </c>
    </row>
    <row r="51" spans="1:16" ht="12.75">
      <c r="A51" s="18" t="s">
        <v>38</v>
      </c>
      <c s="23" t="s">
        <v>80</v>
      </c>
      <c s="23" t="s">
        <v>390</v>
      </c>
      <c s="18" t="s">
        <v>40</v>
      </c>
      <c s="24" t="s">
        <v>391</v>
      </c>
      <c s="25" t="s">
        <v>113</v>
      </c>
      <c s="26">
        <v>9.856</v>
      </c>
      <c s="27">
        <v>0</v>
      </c>
      <c s="27">
        <f>ROUND(ROUND(H51,2)*ROUND(G51,3),2)</f>
      </c>
      <c r="O51">
        <f>(I51*21)/100</f>
      </c>
      <c t="s">
        <v>16</v>
      </c>
    </row>
    <row r="52" spans="1:5" ht="12.75">
      <c r="A52" s="28" t="s">
        <v>43</v>
      </c>
      <c r="E52" s="29" t="s">
        <v>392</v>
      </c>
    </row>
    <row r="53" spans="1:5" ht="12.75">
      <c r="A53" s="30" t="s">
        <v>45</v>
      </c>
      <c r="E53" s="31" t="s">
        <v>393</v>
      </c>
    </row>
    <row r="54" spans="1:5" ht="369.75">
      <c r="A54" t="s">
        <v>46</v>
      </c>
      <c r="E54" s="29" t="s">
        <v>389</v>
      </c>
    </row>
    <row r="55" spans="1:16" ht="12.75">
      <c r="A55" s="18" t="s">
        <v>38</v>
      </c>
      <c s="23" t="s">
        <v>83</v>
      </c>
      <c s="23" t="s">
        <v>394</v>
      </c>
      <c s="18" t="s">
        <v>40</v>
      </c>
      <c s="24" t="s">
        <v>395</v>
      </c>
      <c s="25" t="s">
        <v>102</v>
      </c>
      <c s="26">
        <v>1.774</v>
      </c>
      <c s="27">
        <v>0</v>
      </c>
      <c s="27">
        <f>ROUND(ROUND(H55,2)*ROUND(G55,3),2)</f>
      </c>
      <c r="O55">
        <f>(I55*21)/100</f>
      </c>
      <c t="s">
        <v>16</v>
      </c>
    </row>
    <row r="56" spans="1:5" ht="12.75">
      <c r="A56" s="28" t="s">
        <v>43</v>
      </c>
      <c r="E56" s="29" t="s">
        <v>396</v>
      </c>
    </row>
    <row r="57" spans="1:5" ht="12.75">
      <c r="A57" s="30" t="s">
        <v>45</v>
      </c>
      <c r="E57" s="31" t="s">
        <v>397</v>
      </c>
    </row>
    <row r="58" spans="1:5" ht="267.75">
      <c r="A58" t="s">
        <v>46</v>
      </c>
      <c r="E58" s="29" t="s">
        <v>398</v>
      </c>
    </row>
    <row r="59" spans="1:16" ht="12.75">
      <c r="A59" s="18" t="s">
        <v>38</v>
      </c>
      <c s="23" t="s">
        <v>160</v>
      </c>
      <c s="23" t="s">
        <v>209</v>
      </c>
      <c s="18" t="s">
        <v>40</v>
      </c>
      <c s="24" t="s">
        <v>210</v>
      </c>
      <c s="25" t="s">
        <v>179</v>
      </c>
      <c s="26">
        <v>24.9</v>
      </c>
      <c s="27">
        <v>0</v>
      </c>
      <c s="27">
        <f>ROUND(ROUND(H59,2)*ROUND(G59,3),2)</f>
      </c>
      <c r="O59">
        <f>(I59*21)/100</f>
      </c>
      <c t="s">
        <v>16</v>
      </c>
    </row>
    <row r="60" spans="1:5" ht="12.75">
      <c r="A60" s="28" t="s">
        <v>43</v>
      </c>
      <c r="E60" s="29" t="s">
        <v>211</v>
      </c>
    </row>
    <row r="61" spans="1:5" ht="12.75">
      <c r="A61" s="30" t="s">
        <v>45</v>
      </c>
      <c r="E61" s="31" t="s">
        <v>399</v>
      </c>
    </row>
    <row r="62" spans="1:5" ht="102">
      <c r="A62" t="s">
        <v>46</v>
      </c>
      <c r="E62" s="29" t="s">
        <v>213</v>
      </c>
    </row>
    <row r="63" spans="1:18" ht="12.75" customHeight="1">
      <c r="A63" s="5" t="s">
        <v>36</v>
      </c>
      <c s="5"/>
      <c s="35" t="s">
        <v>15</v>
      </c>
      <c s="5"/>
      <c s="21" t="s">
        <v>400</v>
      </c>
      <c s="5"/>
      <c s="5"/>
      <c s="5"/>
      <c s="36">
        <f>0+Q63</f>
      </c>
      <c r="O63">
        <f>0+R63</f>
      </c>
      <c r="Q63">
        <f>0+I64</f>
      </c>
      <c>
        <f>0+O64</f>
      </c>
    </row>
    <row r="64" spans="1:16" ht="25.5">
      <c r="A64" s="18" t="s">
        <v>38</v>
      </c>
      <c s="23" t="s">
        <v>86</v>
      </c>
      <c s="23" t="s">
        <v>401</v>
      </c>
      <c s="18" t="s">
        <v>40</v>
      </c>
      <c s="24" t="s">
        <v>402</v>
      </c>
      <c s="25" t="s">
        <v>113</v>
      </c>
      <c s="26">
        <v>16.95</v>
      </c>
      <c s="27">
        <v>0</v>
      </c>
      <c s="27">
        <f>ROUND(ROUND(H64,2)*ROUND(G64,3),2)</f>
      </c>
      <c r="O64">
        <f>(I64*21)/100</f>
      </c>
      <c t="s">
        <v>16</v>
      </c>
    </row>
    <row r="65" spans="1:5" ht="12.75">
      <c r="A65" s="28" t="s">
        <v>43</v>
      </c>
      <c r="E65" s="29" t="s">
        <v>403</v>
      </c>
    </row>
    <row r="66" spans="1:5" ht="12.75">
      <c r="A66" s="30" t="s">
        <v>45</v>
      </c>
      <c r="E66" s="31" t="s">
        <v>404</v>
      </c>
    </row>
    <row r="67" spans="1:5" ht="25.5">
      <c r="A67" t="s">
        <v>46</v>
      </c>
      <c r="E67" s="29" t="s">
        <v>405</v>
      </c>
    </row>
    <row r="68" spans="1:18" ht="12.75" customHeight="1">
      <c r="A68" s="5" t="s">
        <v>36</v>
      </c>
      <c s="5"/>
      <c s="35" t="s">
        <v>26</v>
      </c>
      <c s="5"/>
      <c s="21" t="s">
        <v>214</v>
      </c>
      <c s="5"/>
      <c s="5"/>
      <c s="5"/>
      <c s="36">
        <f>0+Q68</f>
      </c>
      <c r="O68">
        <f>0+R68</f>
      </c>
      <c r="Q68">
        <f>0+I69+I73+I77+I81+I85+I89</f>
      </c>
      <c>
        <f>0+O69+O73+O77+O81+O85+O89</f>
      </c>
    </row>
    <row r="69" spans="1:16" ht="12.75">
      <c r="A69" s="18" t="s">
        <v>38</v>
      </c>
      <c s="23" t="s">
        <v>89</v>
      </c>
      <c s="23" t="s">
        <v>406</v>
      </c>
      <c s="18" t="s">
        <v>40</v>
      </c>
      <c s="24" t="s">
        <v>407</v>
      </c>
      <c s="25" t="s">
        <v>113</v>
      </c>
      <c s="26">
        <v>36.96</v>
      </c>
      <c s="27">
        <v>0</v>
      </c>
      <c s="27">
        <f>ROUND(ROUND(H69,2)*ROUND(G69,3),2)</f>
      </c>
      <c r="O69">
        <f>(I69*21)/100</f>
      </c>
      <c t="s">
        <v>16</v>
      </c>
    </row>
    <row r="70" spans="1:5" ht="25.5">
      <c r="A70" s="28" t="s">
        <v>43</v>
      </c>
      <c r="E70" s="29" t="s">
        <v>408</v>
      </c>
    </row>
    <row r="71" spans="1:5" ht="12.75">
      <c r="A71" s="30" t="s">
        <v>45</v>
      </c>
      <c r="E71" s="31" t="s">
        <v>409</v>
      </c>
    </row>
    <row r="72" spans="1:5" ht="242.25">
      <c r="A72" t="s">
        <v>46</v>
      </c>
      <c r="E72" s="29" t="s">
        <v>410</v>
      </c>
    </row>
    <row r="73" spans="1:16" ht="12.75">
      <c r="A73" s="18" t="s">
        <v>38</v>
      </c>
      <c s="23" t="s">
        <v>176</v>
      </c>
      <c s="23" t="s">
        <v>411</v>
      </c>
      <c s="18" t="s">
        <v>40</v>
      </c>
      <c s="24" t="s">
        <v>412</v>
      </c>
      <c s="25" t="s">
        <v>113</v>
      </c>
      <c s="26">
        <v>5.632</v>
      </c>
      <c s="27">
        <v>0</v>
      </c>
      <c s="27">
        <f>ROUND(ROUND(H73,2)*ROUND(G73,3),2)</f>
      </c>
      <c r="O73">
        <f>(I73*21)/100</f>
      </c>
      <c t="s">
        <v>16</v>
      </c>
    </row>
    <row r="74" spans="1:5" ht="12.75">
      <c r="A74" s="28" t="s">
        <v>43</v>
      </c>
      <c r="E74" s="29" t="s">
        <v>413</v>
      </c>
    </row>
    <row r="75" spans="1:5" ht="12.75">
      <c r="A75" s="30" t="s">
        <v>45</v>
      </c>
      <c r="E75" s="31" t="s">
        <v>414</v>
      </c>
    </row>
    <row r="76" spans="1:5" ht="369.75">
      <c r="A76" t="s">
        <v>46</v>
      </c>
      <c r="E76" s="29" t="s">
        <v>220</v>
      </c>
    </row>
    <row r="77" spans="1:16" ht="12.75">
      <c r="A77" s="18" t="s">
        <v>38</v>
      </c>
      <c s="23" t="s">
        <v>92</v>
      </c>
      <c s="23" t="s">
        <v>216</v>
      </c>
      <c s="18" t="s">
        <v>40</v>
      </c>
      <c s="24" t="s">
        <v>217</v>
      </c>
      <c s="25" t="s">
        <v>113</v>
      </c>
      <c s="26">
        <v>31.09</v>
      </c>
      <c s="27">
        <v>0</v>
      </c>
      <c s="27">
        <f>ROUND(ROUND(H77,2)*ROUND(G77,3),2)</f>
      </c>
      <c r="O77">
        <f>(I77*21)/100</f>
      </c>
      <c t="s">
        <v>16</v>
      </c>
    </row>
    <row r="78" spans="1:5" ht="12.75">
      <c r="A78" s="28" t="s">
        <v>43</v>
      </c>
      <c r="E78" s="29" t="s">
        <v>415</v>
      </c>
    </row>
    <row r="79" spans="1:5" ht="12.75">
      <c r="A79" s="30" t="s">
        <v>45</v>
      </c>
      <c r="E79" s="31" t="s">
        <v>416</v>
      </c>
    </row>
    <row r="80" spans="1:5" ht="369.75">
      <c r="A80" t="s">
        <v>46</v>
      </c>
      <c r="E80" s="29" t="s">
        <v>220</v>
      </c>
    </row>
    <row r="81" spans="1:16" ht="12.75">
      <c r="A81" s="18" t="s">
        <v>38</v>
      </c>
      <c s="23" t="s">
        <v>95</v>
      </c>
      <c s="23" t="s">
        <v>417</v>
      </c>
      <c s="18" t="s">
        <v>40</v>
      </c>
      <c s="24" t="s">
        <v>418</v>
      </c>
      <c s="25" t="s">
        <v>113</v>
      </c>
      <c s="26">
        <v>15.298</v>
      </c>
      <c s="27">
        <v>0</v>
      </c>
      <c s="27">
        <f>ROUND(ROUND(H81,2)*ROUND(G81,3),2)</f>
      </c>
      <c r="O81">
        <f>(I81*21)/100</f>
      </c>
      <c t="s">
        <v>16</v>
      </c>
    </row>
    <row r="82" spans="1:5" ht="12.75">
      <c r="A82" s="28" t="s">
        <v>43</v>
      </c>
      <c r="E82" s="29" t="s">
        <v>419</v>
      </c>
    </row>
    <row r="83" spans="1:5" ht="12.75">
      <c r="A83" s="30" t="s">
        <v>45</v>
      </c>
      <c r="E83" s="31" t="s">
        <v>420</v>
      </c>
    </row>
    <row r="84" spans="1:5" ht="38.25">
      <c r="A84" t="s">
        <v>46</v>
      </c>
      <c r="E84" s="29" t="s">
        <v>421</v>
      </c>
    </row>
    <row r="85" spans="1:16" ht="12.75">
      <c r="A85" s="18" t="s">
        <v>38</v>
      </c>
      <c s="23" t="s">
        <v>192</v>
      </c>
      <c s="23" t="s">
        <v>422</v>
      </c>
      <c s="18" t="s">
        <v>40</v>
      </c>
      <c s="24" t="s">
        <v>423</v>
      </c>
      <c s="25" t="s">
        <v>113</v>
      </c>
      <c s="26">
        <v>1.23</v>
      </c>
      <c s="27">
        <v>0</v>
      </c>
      <c s="27">
        <f>ROUND(ROUND(H85,2)*ROUND(G85,3),2)</f>
      </c>
      <c r="O85">
        <f>(I85*21)/100</f>
      </c>
      <c t="s">
        <v>16</v>
      </c>
    </row>
    <row r="86" spans="1:5" ht="12.75">
      <c r="A86" s="28" t="s">
        <v>43</v>
      </c>
      <c r="E86" s="29" t="s">
        <v>424</v>
      </c>
    </row>
    <row r="87" spans="1:5" ht="12.75">
      <c r="A87" s="30" t="s">
        <v>45</v>
      </c>
      <c r="E87" s="31" t="s">
        <v>425</v>
      </c>
    </row>
    <row r="88" spans="1:5" ht="293.25">
      <c r="A88" t="s">
        <v>46</v>
      </c>
      <c r="E88" s="29" t="s">
        <v>426</v>
      </c>
    </row>
    <row r="89" spans="1:16" ht="12.75">
      <c r="A89" s="18" t="s">
        <v>38</v>
      </c>
      <c s="23" t="s">
        <v>196</v>
      </c>
      <c s="23" t="s">
        <v>222</v>
      </c>
      <c s="18" t="s">
        <v>40</v>
      </c>
      <c s="24" t="s">
        <v>223</v>
      </c>
      <c s="25" t="s">
        <v>113</v>
      </c>
      <c s="26">
        <v>31.09</v>
      </c>
      <c s="27">
        <v>0</v>
      </c>
      <c s="27">
        <f>ROUND(ROUND(H89,2)*ROUND(G89,3),2)</f>
      </c>
      <c r="O89">
        <f>(I89*21)/100</f>
      </c>
      <c t="s">
        <v>16</v>
      </c>
    </row>
    <row r="90" spans="1:5" ht="38.25">
      <c r="A90" s="28" t="s">
        <v>43</v>
      </c>
      <c r="E90" s="29" t="s">
        <v>427</v>
      </c>
    </row>
    <row r="91" spans="1:5" ht="12.75">
      <c r="A91" s="30" t="s">
        <v>45</v>
      </c>
      <c r="E91" s="31" t="s">
        <v>416</v>
      </c>
    </row>
    <row r="92" spans="1:5" ht="102">
      <c r="A92" t="s">
        <v>46</v>
      </c>
      <c r="E92" s="29" t="s">
        <v>226</v>
      </c>
    </row>
    <row r="93" spans="1:18" ht="12.75" customHeight="1">
      <c r="A93" s="5" t="s">
        <v>36</v>
      </c>
      <c s="5"/>
      <c s="35" t="s">
        <v>133</v>
      </c>
      <c s="5"/>
      <c s="21" t="s">
        <v>428</v>
      </c>
      <c s="5"/>
      <c s="5"/>
      <c s="5"/>
      <c s="36">
        <f>0+Q93</f>
      </c>
      <c r="O93">
        <f>0+R93</f>
      </c>
      <c r="Q93">
        <f>0+I94+I98</f>
      </c>
      <c>
        <f>0+O94+O98</f>
      </c>
    </row>
    <row r="94" spans="1:16" ht="12.75">
      <c r="A94" s="18" t="s">
        <v>38</v>
      </c>
      <c s="23" t="s">
        <v>201</v>
      </c>
      <c s="23" t="s">
        <v>429</v>
      </c>
      <c s="18" t="s">
        <v>40</v>
      </c>
      <c s="24" t="s">
        <v>430</v>
      </c>
      <c s="25" t="s">
        <v>179</v>
      </c>
      <c s="26">
        <v>144.32</v>
      </c>
      <c s="27">
        <v>0</v>
      </c>
      <c s="27">
        <f>ROUND(ROUND(H94,2)*ROUND(G94,3),2)</f>
      </c>
      <c r="O94">
        <f>(I94*21)/100</f>
      </c>
      <c t="s">
        <v>16</v>
      </c>
    </row>
    <row r="95" spans="1:5" ht="25.5">
      <c r="A95" s="28" t="s">
        <v>43</v>
      </c>
      <c r="E95" s="29" t="s">
        <v>431</v>
      </c>
    </row>
    <row r="96" spans="1:5" ht="12.75">
      <c r="A96" s="30" t="s">
        <v>45</v>
      </c>
      <c r="E96" s="31" t="s">
        <v>432</v>
      </c>
    </row>
    <row r="97" spans="1:5" ht="191.25">
      <c r="A97" t="s">
        <v>46</v>
      </c>
      <c r="E97" s="29" t="s">
        <v>433</v>
      </c>
    </row>
    <row r="98" spans="1:16" ht="12.75">
      <c r="A98" s="18" t="s">
        <v>38</v>
      </c>
      <c s="23" t="s">
        <v>208</v>
      </c>
      <c s="23" t="s">
        <v>434</v>
      </c>
      <c s="18" t="s">
        <v>40</v>
      </c>
      <c s="24" t="s">
        <v>435</v>
      </c>
      <c s="25" t="s">
        <v>179</v>
      </c>
      <c s="26">
        <v>151.36</v>
      </c>
      <c s="27">
        <v>0</v>
      </c>
      <c s="27">
        <f>ROUND(ROUND(H98,2)*ROUND(G98,3),2)</f>
      </c>
      <c r="O98">
        <f>(I98*21)/100</f>
      </c>
      <c t="s">
        <v>16</v>
      </c>
    </row>
    <row r="99" spans="1:5" ht="12.75">
      <c r="A99" s="28" t="s">
        <v>43</v>
      </c>
      <c r="E99" s="29" t="s">
        <v>436</v>
      </c>
    </row>
    <row r="100" spans="1:5" ht="12.75">
      <c r="A100" s="30" t="s">
        <v>45</v>
      </c>
      <c r="E100" s="31" t="s">
        <v>437</v>
      </c>
    </row>
    <row r="101" spans="1:5" ht="38.25">
      <c r="A101" t="s">
        <v>46</v>
      </c>
      <c r="E101" s="29" t="s">
        <v>438</v>
      </c>
    </row>
    <row r="102" spans="1:18" ht="12.75" customHeight="1">
      <c r="A102" s="5" t="s">
        <v>36</v>
      </c>
      <c s="5"/>
      <c s="35" t="s">
        <v>33</v>
      </c>
      <c s="5"/>
      <c s="21" t="s">
        <v>271</v>
      </c>
      <c s="5"/>
      <c s="5"/>
      <c s="5"/>
      <c s="36">
        <f>0+Q102</f>
      </c>
      <c r="O102">
        <f>0+R102</f>
      </c>
      <c r="Q102">
        <f>0+I103+I107+I111+I115+I119+I123</f>
      </c>
      <c>
        <f>0+O103+O107+O111+O115+O119+O123</f>
      </c>
    </row>
    <row r="103" spans="1:16" ht="12.75">
      <c r="A103" s="18" t="s">
        <v>38</v>
      </c>
      <c s="23" t="s">
        <v>215</v>
      </c>
      <c s="23" t="s">
        <v>439</v>
      </c>
      <c s="18" t="s">
        <v>40</v>
      </c>
      <c s="24" t="s">
        <v>440</v>
      </c>
      <c s="25" t="s">
        <v>204</v>
      </c>
      <c s="26">
        <v>17</v>
      </c>
      <c s="27">
        <v>0</v>
      </c>
      <c s="27">
        <f>ROUND(ROUND(H103,2)*ROUND(G103,3),2)</f>
      </c>
      <c r="O103">
        <f>(I103*21)/100</f>
      </c>
      <c t="s">
        <v>16</v>
      </c>
    </row>
    <row r="104" spans="1:5" ht="25.5">
      <c r="A104" s="28" t="s">
        <v>43</v>
      </c>
      <c r="E104" s="29" t="s">
        <v>441</v>
      </c>
    </row>
    <row r="105" spans="1:5" ht="12.75">
      <c r="A105" s="30" t="s">
        <v>45</v>
      </c>
      <c r="E105" s="31" t="s">
        <v>442</v>
      </c>
    </row>
    <row r="106" spans="1:5" ht="63.75">
      <c r="A106" t="s">
        <v>46</v>
      </c>
      <c r="E106" s="29" t="s">
        <v>443</v>
      </c>
    </row>
    <row r="107" spans="1:16" ht="12.75">
      <c r="A107" s="18" t="s">
        <v>38</v>
      </c>
      <c s="23" t="s">
        <v>221</v>
      </c>
      <c s="23" t="s">
        <v>444</v>
      </c>
      <c s="18" t="s">
        <v>40</v>
      </c>
      <c s="24" t="s">
        <v>445</v>
      </c>
      <c s="25" t="s">
        <v>293</v>
      </c>
      <c s="26">
        <v>4</v>
      </c>
      <c s="27">
        <v>0</v>
      </c>
      <c s="27">
        <f>ROUND(ROUND(H107,2)*ROUND(G107,3),2)</f>
      </c>
      <c r="O107">
        <f>(I107*21)/100</f>
      </c>
      <c t="s">
        <v>16</v>
      </c>
    </row>
    <row r="108" spans="1:5" ht="12.75">
      <c r="A108" s="28" t="s">
        <v>43</v>
      </c>
      <c r="E108" s="29" t="s">
        <v>40</v>
      </c>
    </row>
    <row r="109" spans="1:5" ht="12.75">
      <c r="A109" s="30" t="s">
        <v>45</v>
      </c>
      <c r="E109" s="31" t="s">
        <v>40</v>
      </c>
    </row>
    <row r="110" spans="1:5" ht="38.25">
      <c r="A110" t="s">
        <v>46</v>
      </c>
      <c r="E110" s="29" t="s">
        <v>446</v>
      </c>
    </row>
    <row r="111" spans="1:16" ht="12.75">
      <c r="A111" s="18" t="s">
        <v>38</v>
      </c>
      <c s="23" t="s">
        <v>227</v>
      </c>
      <c s="23" t="s">
        <v>447</v>
      </c>
      <c s="18" t="s">
        <v>40</v>
      </c>
      <c s="24" t="s">
        <v>448</v>
      </c>
      <c s="25" t="s">
        <v>293</v>
      </c>
      <c s="26">
        <v>2</v>
      </c>
      <c s="27">
        <v>0</v>
      </c>
      <c s="27">
        <f>ROUND(ROUND(H111,2)*ROUND(G111,3),2)</f>
      </c>
      <c r="O111">
        <f>(I111*21)/100</f>
      </c>
      <c t="s">
        <v>16</v>
      </c>
    </row>
    <row r="112" spans="1:5" ht="12.75">
      <c r="A112" s="28" t="s">
        <v>43</v>
      </c>
      <c r="E112" s="29" t="s">
        <v>40</v>
      </c>
    </row>
    <row r="113" spans="1:5" ht="12.75">
      <c r="A113" s="30" t="s">
        <v>45</v>
      </c>
      <c r="E113" s="31" t="s">
        <v>40</v>
      </c>
    </row>
    <row r="114" spans="1:5" ht="25.5">
      <c r="A114" t="s">
        <v>46</v>
      </c>
      <c r="E114" s="29" t="s">
        <v>449</v>
      </c>
    </row>
    <row r="115" spans="1:16" ht="12.75">
      <c r="A115" s="18" t="s">
        <v>38</v>
      </c>
      <c s="23" t="s">
        <v>233</v>
      </c>
      <c s="23" t="s">
        <v>450</v>
      </c>
      <c s="18" t="s">
        <v>40</v>
      </c>
      <c s="24" t="s">
        <v>451</v>
      </c>
      <c s="25" t="s">
        <v>452</v>
      </c>
      <c s="26">
        <v>3</v>
      </c>
      <c s="27">
        <v>0</v>
      </c>
      <c s="27">
        <f>ROUND(ROUND(H115,2)*ROUND(G115,3),2)</f>
      </c>
      <c r="O115">
        <f>(I115*21)/100</f>
      </c>
      <c t="s">
        <v>16</v>
      </c>
    </row>
    <row r="116" spans="1:5" ht="12.75">
      <c r="A116" s="28" t="s">
        <v>43</v>
      </c>
      <c r="E116" s="29" t="s">
        <v>453</v>
      </c>
    </row>
    <row r="117" spans="1:5" ht="12.75">
      <c r="A117" s="30" t="s">
        <v>45</v>
      </c>
      <c r="E117" s="31" t="s">
        <v>40</v>
      </c>
    </row>
    <row r="118" spans="1:5" ht="382.5">
      <c r="A118" t="s">
        <v>46</v>
      </c>
      <c r="E118" s="29" t="s">
        <v>454</v>
      </c>
    </row>
    <row r="119" spans="1:16" ht="12.75">
      <c r="A119" s="18" t="s">
        <v>38</v>
      </c>
      <c s="23" t="s">
        <v>239</v>
      </c>
      <c s="23" t="s">
        <v>455</v>
      </c>
      <c s="18" t="s">
        <v>40</v>
      </c>
      <c s="24" t="s">
        <v>456</v>
      </c>
      <c s="25" t="s">
        <v>113</v>
      </c>
      <c s="26">
        <v>92.964</v>
      </c>
      <c s="27">
        <v>0</v>
      </c>
      <c s="27">
        <f>ROUND(ROUND(H119,2)*ROUND(G119,3),2)</f>
      </c>
      <c r="O119">
        <f>(I119*21)/100</f>
      </c>
      <c t="s">
        <v>16</v>
      </c>
    </row>
    <row r="120" spans="1:5" ht="12.75">
      <c r="A120" s="28" t="s">
        <v>43</v>
      </c>
      <c r="E120" s="29" t="s">
        <v>457</v>
      </c>
    </row>
    <row r="121" spans="1:5" ht="25.5">
      <c r="A121" s="30" t="s">
        <v>45</v>
      </c>
      <c r="E121" s="31" t="s">
        <v>458</v>
      </c>
    </row>
    <row r="122" spans="1:5" ht="102">
      <c r="A122" t="s">
        <v>46</v>
      </c>
      <c r="E122" s="29" t="s">
        <v>459</v>
      </c>
    </row>
    <row r="123" spans="1:16" ht="12.75">
      <c r="A123" s="18" t="s">
        <v>38</v>
      </c>
      <c s="23" t="s">
        <v>244</v>
      </c>
      <c s="23" t="s">
        <v>460</v>
      </c>
      <c s="18" t="s">
        <v>40</v>
      </c>
      <c s="24" t="s">
        <v>461</v>
      </c>
      <c s="25" t="s">
        <v>102</v>
      </c>
      <c s="26">
        <v>0.86</v>
      </c>
      <c s="27">
        <v>0</v>
      </c>
      <c s="27">
        <f>ROUND(ROUND(H123,2)*ROUND(G123,3),2)</f>
      </c>
      <c r="O123">
        <f>(I123*21)/100</f>
      </c>
      <c t="s">
        <v>16</v>
      </c>
    </row>
    <row r="124" spans="1:5" ht="12.75">
      <c r="A124" s="28" t="s">
        <v>43</v>
      </c>
      <c r="E124" s="29" t="s">
        <v>462</v>
      </c>
    </row>
    <row r="125" spans="1:5" ht="12.75">
      <c r="A125" s="30" t="s">
        <v>45</v>
      </c>
      <c r="E125" s="31" t="s">
        <v>463</v>
      </c>
    </row>
    <row r="126" spans="1:5" ht="76.5">
      <c r="A126" t="s">
        <v>46</v>
      </c>
      <c r="E126" s="29" t="s">
        <v>464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4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0+O8+O13+O34+O39+O44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465</v>
      </c>
      <c s="32">
        <f>0+I8+I13+I34+I39+I44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465</v>
      </c>
      <c s="5"/>
      <c s="14" t="s">
        <v>466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20</v>
      </c>
      <c s="19"/>
      <c s="21" t="s">
        <v>37</v>
      </c>
      <c s="19"/>
      <c s="19"/>
      <c s="19"/>
      <c s="22">
        <f>0+Q8</f>
      </c>
      <c r="O8">
        <f>0+R8</f>
      </c>
      <c r="Q8">
        <f>0+I9</f>
      </c>
      <c>
        <f>0+O9</f>
      </c>
    </row>
    <row r="9" spans="1:16" ht="12.75">
      <c r="A9" s="18" t="s">
        <v>38</v>
      </c>
      <c s="23" t="s">
        <v>22</v>
      </c>
      <c s="23" t="s">
        <v>100</v>
      </c>
      <c s="18" t="s">
        <v>40</v>
      </c>
      <c s="24" t="s">
        <v>101</v>
      </c>
      <c s="25" t="s">
        <v>102</v>
      </c>
      <c s="26">
        <v>903.8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350</v>
      </c>
    </row>
    <row r="11" spans="1:5" ht="25.5">
      <c r="A11" s="30" t="s">
        <v>45</v>
      </c>
      <c r="E11" s="31" t="s">
        <v>467</v>
      </c>
    </row>
    <row r="12" spans="1:5" ht="25.5">
      <c r="A12" t="s">
        <v>46</v>
      </c>
      <c r="E12" s="29" t="s">
        <v>105</v>
      </c>
    </row>
    <row r="13" spans="1:18" ht="12.75" customHeight="1">
      <c r="A13" s="5" t="s">
        <v>36</v>
      </c>
      <c s="5"/>
      <c s="35" t="s">
        <v>22</v>
      </c>
      <c s="5"/>
      <c s="21" t="s">
        <v>110</v>
      </c>
      <c s="5"/>
      <c s="5"/>
      <c s="5"/>
      <c s="36">
        <f>0+Q13</f>
      </c>
      <c r="O13">
        <f>0+R13</f>
      </c>
      <c r="Q13">
        <f>0+I14+I18+I22+I26+I30</f>
      </c>
      <c>
        <f>0+O14+O18+O22+O26+O30</f>
      </c>
    </row>
    <row r="14" spans="1:16" ht="12.75">
      <c r="A14" s="18" t="s">
        <v>38</v>
      </c>
      <c s="23" t="s">
        <v>16</v>
      </c>
      <c s="23" t="s">
        <v>150</v>
      </c>
      <c s="18" t="s">
        <v>40</v>
      </c>
      <c s="24" t="s">
        <v>151</v>
      </c>
      <c s="25" t="s">
        <v>113</v>
      </c>
      <c s="26">
        <v>451.9</v>
      </c>
      <c s="27">
        <v>0</v>
      </c>
      <c s="27">
        <f>ROUND(ROUND(H14,2)*ROUND(G14,3),2)</f>
      </c>
      <c r="O14">
        <f>(I14*21)/100</f>
      </c>
      <c t="s">
        <v>16</v>
      </c>
    </row>
    <row r="15" spans="1:5" ht="25.5">
      <c r="A15" s="28" t="s">
        <v>43</v>
      </c>
      <c r="E15" s="29" t="s">
        <v>468</v>
      </c>
    </row>
    <row r="16" spans="1:5" ht="25.5">
      <c r="A16" s="30" t="s">
        <v>45</v>
      </c>
      <c r="E16" s="31" t="s">
        <v>469</v>
      </c>
    </row>
    <row r="17" spans="1:5" ht="369.75">
      <c r="A17" t="s">
        <v>46</v>
      </c>
      <c r="E17" s="29" t="s">
        <v>154</v>
      </c>
    </row>
    <row r="18" spans="1:16" ht="12.75">
      <c r="A18" s="18" t="s">
        <v>38</v>
      </c>
      <c s="23" t="s">
        <v>15</v>
      </c>
      <c s="23" t="s">
        <v>470</v>
      </c>
      <c s="18" t="s">
        <v>40</v>
      </c>
      <c s="24" t="s">
        <v>471</v>
      </c>
      <c s="25" t="s">
        <v>113</v>
      </c>
      <c s="26">
        <v>400</v>
      </c>
      <c s="27">
        <v>0</v>
      </c>
      <c s="27">
        <f>ROUND(ROUND(H18,2)*ROUND(G18,3),2)</f>
      </c>
      <c r="O18">
        <f>(I18*21)/100</f>
      </c>
      <c t="s">
        <v>16</v>
      </c>
    </row>
    <row r="19" spans="1:5" ht="12.75">
      <c r="A19" s="28" t="s">
        <v>43</v>
      </c>
      <c r="E19" s="29" t="s">
        <v>472</v>
      </c>
    </row>
    <row r="20" spans="1:5" ht="25.5">
      <c r="A20" s="30" t="s">
        <v>45</v>
      </c>
      <c r="E20" s="31" t="s">
        <v>473</v>
      </c>
    </row>
    <row r="21" spans="1:5" ht="318.75">
      <c r="A21" t="s">
        <v>46</v>
      </c>
      <c r="E21" s="29" t="s">
        <v>474</v>
      </c>
    </row>
    <row r="22" spans="1:16" ht="12.75">
      <c r="A22" s="18" t="s">
        <v>38</v>
      </c>
      <c s="23" t="s">
        <v>26</v>
      </c>
      <c s="23" t="s">
        <v>155</v>
      </c>
      <c s="18" t="s">
        <v>40</v>
      </c>
      <c s="24" t="s">
        <v>156</v>
      </c>
      <c s="25" t="s">
        <v>113</v>
      </c>
      <c s="26">
        <v>451.9</v>
      </c>
      <c s="27">
        <v>0</v>
      </c>
      <c s="27">
        <f>ROUND(ROUND(H22,2)*ROUND(G22,3),2)</f>
      </c>
      <c r="O22">
        <f>(I22*21)/100</f>
      </c>
      <c t="s">
        <v>16</v>
      </c>
    </row>
    <row r="23" spans="1:5" ht="12.75">
      <c r="A23" s="28" t="s">
        <v>43</v>
      </c>
      <c r="E23" s="29" t="s">
        <v>40</v>
      </c>
    </row>
    <row r="24" spans="1:5" ht="25.5">
      <c r="A24" s="30" t="s">
        <v>45</v>
      </c>
      <c r="E24" s="31" t="s">
        <v>475</v>
      </c>
    </row>
    <row r="25" spans="1:5" ht="191.25">
      <c r="A25" t="s">
        <v>46</v>
      </c>
      <c r="E25" s="29" t="s">
        <v>159</v>
      </c>
    </row>
    <row r="26" spans="1:16" ht="12.75">
      <c r="A26" s="18" t="s">
        <v>38</v>
      </c>
      <c s="23" t="s">
        <v>28</v>
      </c>
      <c s="23" t="s">
        <v>171</v>
      </c>
      <c s="18" t="s">
        <v>40</v>
      </c>
      <c s="24" t="s">
        <v>172</v>
      </c>
      <c s="25" t="s">
        <v>113</v>
      </c>
      <c s="26">
        <v>400</v>
      </c>
      <c s="27">
        <v>0</v>
      </c>
      <c s="27">
        <f>ROUND(ROUND(H26,2)*ROUND(G26,3),2)</f>
      </c>
      <c r="O26">
        <f>(I26*21)/100</f>
      </c>
      <c t="s">
        <v>16</v>
      </c>
    </row>
    <row r="27" spans="1:5" ht="12.75">
      <c r="A27" s="28" t="s">
        <v>43</v>
      </c>
      <c r="E27" s="29" t="s">
        <v>476</v>
      </c>
    </row>
    <row r="28" spans="1:5" ht="25.5">
      <c r="A28" s="30" t="s">
        <v>45</v>
      </c>
      <c r="E28" s="31" t="s">
        <v>477</v>
      </c>
    </row>
    <row r="29" spans="1:5" ht="229.5">
      <c r="A29" t="s">
        <v>46</v>
      </c>
      <c r="E29" s="29" t="s">
        <v>175</v>
      </c>
    </row>
    <row r="30" spans="1:16" ht="12.75">
      <c r="A30" s="18" t="s">
        <v>38</v>
      </c>
      <c s="23" t="s">
        <v>30</v>
      </c>
      <c s="23" t="s">
        <v>370</v>
      </c>
      <c s="18" t="s">
        <v>40</v>
      </c>
      <c s="24" t="s">
        <v>371</v>
      </c>
      <c s="25" t="s">
        <v>113</v>
      </c>
      <c s="26">
        <v>71.995</v>
      </c>
      <c s="27">
        <v>0</v>
      </c>
      <c s="27">
        <f>ROUND(ROUND(H30,2)*ROUND(G30,3),2)</f>
      </c>
      <c r="O30">
        <f>(I30*21)/100</f>
      </c>
      <c t="s">
        <v>16</v>
      </c>
    </row>
    <row r="31" spans="1:5" ht="12.75">
      <c r="A31" s="28" t="s">
        <v>43</v>
      </c>
      <c r="E31" s="29" t="s">
        <v>372</v>
      </c>
    </row>
    <row r="32" spans="1:5" ht="12.75">
      <c r="A32" s="30" t="s">
        <v>45</v>
      </c>
      <c r="E32" s="31" t="s">
        <v>478</v>
      </c>
    </row>
    <row r="33" spans="1:5" ht="229.5">
      <c r="A33" t="s">
        <v>46</v>
      </c>
      <c r="E33" s="29" t="s">
        <v>374</v>
      </c>
    </row>
    <row r="34" spans="1:18" ht="12.75" customHeight="1">
      <c r="A34" s="5" t="s">
        <v>36</v>
      </c>
      <c s="5"/>
      <c s="35" t="s">
        <v>16</v>
      </c>
      <c s="5"/>
      <c s="21" t="s">
        <v>200</v>
      </c>
      <c s="5"/>
      <c s="5"/>
      <c s="5"/>
      <c s="36">
        <f>0+Q34</f>
      </c>
      <c r="O34">
        <f>0+R34</f>
      </c>
      <c r="Q34">
        <f>0+I35</f>
      </c>
      <c>
        <f>0+O35</f>
      </c>
    </row>
    <row r="35" spans="1:16" ht="12.75">
      <c r="A35" s="18" t="s">
        <v>38</v>
      </c>
      <c s="23" t="s">
        <v>133</v>
      </c>
      <c s="23" t="s">
        <v>209</v>
      </c>
      <c s="18" t="s">
        <v>40</v>
      </c>
      <c s="24" t="s">
        <v>210</v>
      </c>
      <c s="25" t="s">
        <v>179</v>
      </c>
      <c s="26">
        <v>413.48</v>
      </c>
      <c s="27">
        <v>0</v>
      </c>
      <c s="27">
        <f>ROUND(ROUND(H35,2)*ROUND(G35,3),2)</f>
      </c>
      <c r="O35">
        <f>(I35*21)/100</f>
      </c>
      <c t="s">
        <v>16</v>
      </c>
    </row>
    <row r="36" spans="1:5" ht="12.75">
      <c r="A36" s="28" t="s">
        <v>43</v>
      </c>
      <c r="E36" s="29" t="s">
        <v>211</v>
      </c>
    </row>
    <row r="37" spans="1:5" ht="38.25">
      <c r="A37" s="30" t="s">
        <v>45</v>
      </c>
      <c r="E37" s="31" t="s">
        <v>479</v>
      </c>
    </row>
    <row r="38" spans="1:5" ht="102">
      <c r="A38" t="s">
        <v>46</v>
      </c>
      <c r="E38" s="29" t="s">
        <v>213</v>
      </c>
    </row>
    <row r="39" spans="1:18" ht="12.75" customHeight="1">
      <c r="A39" s="5" t="s">
        <v>36</v>
      </c>
      <c s="5"/>
      <c s="35" t="s">
        <v>15</v>
      </c>
      <c s="5"/>
      <c s="21" t="s">
        <v>400</v>
      </c>
      <c s="5"/>
      <c s="5"/>
      <c s="5"/>
      <c s="36">
        <f>0+Q39</f>
      </c>
      <c r="O39">
        <f>0+R39</f>
      </c>
      <c r="Q39">
        <f>0+I40</f>
      </c>
      <c>
        <f>0+O40</f>
      </c>
    </row>
    <row r="40" spans="1:16" ht="25.5">
      <c r="A40" s="18" t="s">
        <v>38</v>
      </c>
      <c s="23" t="s">
        <v>74</v>
      </c>
      <c s="23" t="s">
        <v>401</v>
      </c>
      <c s="18" t="s">
        <v>40</v>
      </c>
      <c s="24" t="s">
        <v>402</v>
      </c>
      <c s="25" t="s">
        <v>113</v>
      </c>
      <c s="26">
        <v>252.335</v>
      </c>
      <c s="27">
        <v>0</v>
      </c>
      <c s="27">
        <f>ROUND(ROUND(H40,2)*ROUND(G40,3),2)</f>
      </c>
      <c r="O40">
        <f>(I40*21)/100</f>
      </c>
      <c t="s">
        <v>16</v>
      </c>
    </row>
    <row r="41" spans="1:5" ht="12.75">
      <c r="A41" s="28" t="s">
        <v>43</v>
      </c>
      <c r="E41" s="29" t="s">
        <v>480</v>
      </c>
    </row>
    <row r="42" spans="1:5" ht="12.75">
      <c r="A42" s="30" t="s">
        <v>45</v>
      </c>
      <c r="E42" s="31" t="s">
        <v>481</v>
      </c>
    </row>
    <row r="43" spans="1:5" ht="25.5">
      <c r="A43" t="s">
        <v>46</v>
      </c>
      <c r="E43" s="29" t="s">
        <v>405</v>
      </c>
    </row>
    <row r="44" spans="1:18" ht="12.75" customHeight="1">
      <c r="A44" s="5" t="s">
        <v>36</v>
      </c>
      <c s="5"/>
      <c s="35" t="s">
        <v>33</v>
      </c>
      <c s="5"/>
      <c s="21" t="s">
        <v>271</v>
      </c>
      <c s="5"/>
      <c s="5"/>
      <c s="5"/>
      <c s="36">
        <f>0+Q44</f>
      </c>
      <c r="O44">
        <f>0+R44</f>
      </c>
      <c r="Q44">
        <f>0+I45</f>
      </c>
      <c>
        <f>0+O45</f>
      </c>
    </row>
    <row r="45" spans="1:16" ht="12.75">
      <c r="A45" s="18" t="s">
        <v>38</v>
      </c>
      <c s="23" t="s">
        <v>33</v>
      </c>
      <c s="23" t="s">
        <v>439</v>
      </c>
      <c s="18" t="s">
        <v>40</v>
      </c>
      <c s="24" t="s">
        <v>440</v>
      </c>
      <c s="25" t="s">
        <v>204</v>
      </c>
      <c s="26">
        <v>130.9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25.5">
      <c r="A46" s="28" t="s">
        <v>43</v>
      </c>
      <c r="E46" s="29" t="s">
        <v>482</v>
      </c>
    </row>
    <row r="47" spans="1:5" ht="12.75">
      <c r="A47" s="30" t="s">
        <v>45</v>
      </c>
      <c r="E47" s="31" t="s">
        <v>483</v>
      </c>
    </row>
    <row r="48" spans="1:5" ht="63.75">
      <c r="A48" t="s">
        <v>46</v>
      </c>
      <c r="E48" s="29" t="s">
        <v>443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0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/>
      <c s="1"/>
      <c s="1"/>
      <c s="1"/>
      <c s="1"/>
      <c r="P1" t="s">
        <v>15</v>
      </c>
    </row>
    <row r="2" spans="2:16" ht="25" customHeight="1">
      <c r="B2" s="1"/>
      <c s="1"/>
      <c s="1"/>
      <c s="2" t="s">
        <v>2</v>
      </c>
      <c s="1"/>
      <c s="1"/>
      <c s="5"/>
      <c s="5"/>
      <c r="O2">
        <f>0+O8</f>
      </c>
      <c t="s">
        <v>15</v>
      </c>
    </row>
    <row r="3" spans="1:16" ht="15" customHeight="1">
      <c r="A3" t="s">
        <v>1</v>
      </c>
      <c s="8" t="s">
        <v>3</v>
      </c>
      <c s="9" t="s">
        <v>4</v>
      </c>
      <c s="1"/>
      <c s="10" t="s">
        <v>5</v>
      </c>
      <c s="1"/>
      <c s="4"/>
      <c s="3" t="s">
        <v>484</v>
      </c>
      <c s="32">
        <f>0+I8</f>
      </c>
      <c r="O3" t="s">
        <v>12</v>
      </c>
      <c t="s">
        <v>16</v>
      </c>
    </row>
    <row r="4" spans="1:16" ht="15" customHeight="1">
      <c r="A4" t="s">
        <v>6</v>
      </c>
      <c s="12" t="s">
        <v>11</v>
      </c>
      <c s="13" t="s">
        <v>484</v>
      </c>
      <c s="5"/>
      <c s="14" t="s">
        <v>485</v>
      </c>
      <c s="5"/>
      <c s="5"/>
      <c s="19"/>
      <c s="19"/>
      <c r="O4" t="s">
        <v>13</v>
      </c>
      <c t="s">
        <v>16</v>
      </c>
    </row>
    <row r="5" spans="1:16" ht="12.75" customHeight="1">
      <c r="A5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  <c r="O5" t="s">
        <v>14</v>
      </c>
      <c t="s">
        <v>16</v>
      </c>
    </row>
    <row r="6" spans="1:9" ht="12.75" customHeight="1">
      <c r="A6" s="11"/>
      <c s="11"/>
      <c s="11"/>
      <c s="11"/>
      <c s="11"/>
      <c s="11"/>
      <c s="11"/>
      <c s="11" t="s">
        <v>32</v>
      </c>
      <c s="11" t="s">
        <v>34</v>
      </c>
    </row>
    <row r="7" spans="1:9" ht="12.75" customHeight="1">
      <c r="A7" s="11" t="s">
        <v>20</v>
      </c>
      <c s="11" t="s">
        <v>22</v>
      </c>
      <c s="11" t="s">
        <v>16</v>
      </c>
      <c s="11" t="s">
        <v>15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8" spans="1:18" ht="12.75" customHeight="1">
      <c r="A8" s="19" t="s">
        <v>36</v>
      </c>
      <c s="19"/>
      <c s="20" t="s">
        <v>33</v>
      </c>
      <c s="19"/>
      <c s="21" t="s">
        <v>271</v>
      </c>
      <c s="19"/>
      <c s="19"/>
      <c s="19"/>
      <c s="22">
        <f>0+Q8</f>
      </c>
      <c r="O8">
        <f>0+R8</f>
      </c>
      <c r="Q8">
        <f>0+I9+I13+I17+I21+I25+I29+I33+I37+I41+I45+I49+I53+I57</f>
      </c>
      <c>
        <f>0+O9+O13+O17+O21+O25+O29+O33+O37+O41+O45+O49+O53+O57</f>
      </c>
    </row>
    <row r="9" spans="1:16" ht="12.75">
      <c r="A9" s="18" t="s">
        <v>38</v>
      </c>
      <c s="23" t="s">
        <v>22</v>
      </c>
      <c s="23" t="s">
        <v>486</v>
      </c>
      <c s="18" t="s">
        <v>40</v>
      </c>
      <c s="24" t="s">
        <v>487</v>
      </c>
      <c s="25" t="s">
        <v>293</v>
      </c>
      <c s="26">
        <v>4</v>
      </c>
      <c s="27">
        <v>0</v>
      </c>
      <c s="27">
        <f>ROUND(ROUND(H9,2)*ROUND(G9,3),2)</f>
      </c>
      <c r="O9">
        <f>(I9*21)/100</f>
      </c>
      <c t="s">
        <v>16</v>
      </c>
    </row>
    <row r="10" spans="1:5" ht="12.75">
      <c r="A10" s="28" t="s">
        <v>43</v>
      </c>
      <c r="E10" s="29" t="s">
        <v>40</v>
      </c>
    </row>
    <row r="11" spans="1:5" ht="12.75">
      <c r="A11" s="30" t="s">
        <v>45</v>
      </c>
      <c r="E11" s="31" t="s">
        <v>40</v>
      </c>
    </row>
    <row r="12" spans="1:5" ht="38.25">
      <c r="A12" t="s">
        <v>46</v>
      </c>
      <c r="E12" s="29" t="s">
        <v>488</v>
      </c>
    </row>
    <row r="13" spans="1:16" ht="12.75">
      <c r="A13" s="18" t="s">
        <v>38</v>
      </c>
      <c s="23" t="s">
        <v>16</v>
      </c>
      <c s="23" t="s">
        <v>489</v>
      </c>
      <c s="18" t="s">
        <v>40</v>
      </c>
      <c s="24" t="s">
        <v>490</v>
      </c>
      <c s="25" t="s">
        <v>293</v>
      </c>
      <c s="26">
        <v>15</v>
      </c>
      <c s="27">
        <v>0</v>
      </c>
      <c s="27">
        <f>ROUND(ROUND(H13,2)*ROUND(G13,3),2)</f>
      </c>
      <c r="O13">
        <f>(I13*21)/100</f>
      </c>
      <c t="s">
        <v>16</v>
      </c>
    </row>
    <row r="14" spans="1:5" ht="12.75">
      <c r="A14" s="28" t="s">
        <v>43</v>
      </c>
      <c r="E14" s="29" t="s">
        <v>491</v>
      </c>
    </row>
    <row r="15" spans="1:5" ht="12.75">
      <c r="A15" s="30" t="s">
        <v>45</v>
      </c>
      <c r="E15" s="31" t="s">
        <v>40</v>
      </c>
    </row>
    <row r="16" spans="1:5" ht="63.75">
      <c r="A16" t="s">
        <v>46</v>
      </c>
      <c r="E16" s="29" t="s">
        <v>492</v>
      </c>
    </row>
    <row r="17" spans="1:16" ht="12.75">
      <c r="A17" s="18" t="s">
        <v>38</v>
      </c>
      <c s="23" t="s">
        <v>15</v>
      </c>
      <c s="23" t="s">
        <v>493</v>
      </c>
      <c s="18" t="s">
        <v>40</v>
      </c>
      <c s="24" t="s">
        <v>494</v>
      </c>
      <c s="25" t="s">
        <v>293</v>
      </c>
      <c s="26">
        <v>15</v>
      </c>
      <c s="27">
        <v>0</v>
      </c>
      <c s="27">
        <f>ROUND(ROUND(H17,2)*ROUND(G17,3),2)</f>
      </c>
      <c r="O17">
        <f>(I17*21)/100</f>
      </c>
      <c t="s">
        <v>16</v>
      </c>
    </row>
    <row r="18" spans="1:5" ht="12.75">
      <c r="A18" s="28" t="s">
        <v>43</v>
      </c>
      <c r="E18" s="29" t="s">
        <v>491</v>
      </c>
    </row>
    <row r="19" spans="1:5" ht="12.75">
      <c r="A19" s="30" t="s">
        <v>45</v>
      </c>
      <c r="E19" s="31" t="s">
        <v>40</v>
      </c>
    </row>
    <row r="20" spans="1:5" ht="25.5">
      <c r="A20" t="s">
        <v>46</v>
      </c>
      <c r="E20" s="29" t="s">
        <v>495</v>
      </c>
    </row>
    <row r="21" spans="1:16" ht="12.75">
      <c r="A21" s="18" t="s">
        <v>38</v>
      </c>
      <c s="23" t="s">
        <v>26</v>
      </c>
      <c s="23" t="s">
        <v>496</v>
      </c>
      <c s="18" t="s">
        <v>40</v>
      </c>
      <c s="24" t="s">
        <v>497</v>
      </c>
      <c s="25" t="s">
        <v>498</v>
      </c>
      <c s="26">
        <v>2250</v>
      </c>
      <c s="27">
        <v>0</v>
      </c>
      <c s="27">
        <f>ROUND(ROUND(H21,2)*ROUND(G21,3),2)</f>
      </c>
      <c r="O21">
        <f>(I21*21)/100</f>
      </c>
      <c t="s">
        <v>16</v>
      </c>
    </row>
    <row r="22" spans="1:5" ht="12.75">
      <c r="A22" s="28" t="s">
        <v>43</v>
      </c>
      <c r="E22" s="29" t="s">
        <v>491</v>
      </c>
    </row>
    <row r="23" spans="1:5" ht="12.75">
      <c r="A23" s="30" t="s">
        <v>45</v>
      </c>
      <c r="E23" s="31" t="s">
        <v>499</v>
      </c>
    </row>
    <row r="24" spans="1:5" ht="25.5">
      <c r="A24" t="s">
        <v>46</v>
      </c>
      <c r="E24" s="29" t="s">
        <v>500</v>
      </c>
    </row>
    <row r="25" spans="1:16" ht="12.75">
      <c r="A25" s="18" t="s">
        <v>38</v>
      </c>
      <c s="23" t="s">
        <v>28</v>
      </c>
      <c s="23" t="s">
        <v>501</v>
      </c>
      <c s="18" t="s">
        <v>40</v>
      </c>
      <c s="24" t="s">
        <v>502</v>
      </c>
      <c s="25" t="s">
        <v>293</v>
      </c>
      <c s="26">
        <v>6</v>
      </c>
      <c s="27">
        <v>0</v>
      </c>
      <c s="27">
        <f>ROUND(ROUND(H25,2)*ROUND(G25,3),2)</f>
      </c>
      <c r="O25">
        <f>(I25*21)/100</f>
      </c>
      <c t="s">
        <v>16</v>
      </c>
    </row>
    <row r="26" spans="1:5" ht="12.75">
      <c r="A26" s="28" t="s">
        <v>43</v>
      </c>
      <c r="E26" s="29" t="s">
        <v>491</v>
      </c>
    </row>
    <row r="27" spans="1:5" ht="12.75">
      <c r="A27" s="30" t="s">
        <v>45</v>
      </c>
      <c r="E27" s="31" t="s">
        <v>40</v>
      </c>
    </row>
    <row r="28" spans="1:5" ht="51">
      <c r="A28" t="s">
        <v>46</v>
      </c>
      <c r="E28" s="29" t="s">
        <v>503</v>
      </c>
    </row>
    <row r="29" spans="1:16" ht="12.75">
      <c r="A29" s="18" t="s">
        <v>38</v>
      </c>
      <c s="23" t="s">
        <v>30</v>
      </c>
      <c s="23" t="s">
        <v>504</v>
      </c>
      <c s="18" t="s">
        <v>40</v>
      </c>
      <c s="24" t="s">
        <v>505</v>
      </c>
      <c s="25" t="s">
        <v>293</v>
      </c>
      <c s="26">
        <v>6</v>
      </c>
      <c s="27">
        <v>0</v>
      </c>
      <c s="27">
        <f>ROUND(ROUND(H29,2)*ROUND(G29,3),2)</f>
      </c>
      <c r="O29">
        <f>(I29*21)/100</f>
      </c>
      <c t="s">
        <v>16</v>
      </c>
    </row>
    <row r="30" spans="1:5" ht="12.75">
      <c r="A30" s="28" t="s">
        <v>43</v>
      </c>
      <c r="E30" s="29" t="s">
        <v>491</v>
      </c>
    </row>
    <row r="31" spans="1:5" ht="12.75">
      <c r="A31" s="30" t="s">
        <v>45</v>
      </c>
      <c r="E31" s="31" t="s">
        <v>40</v>
      </c>
    </row>
    <row r="32" spans="1:5" ht="38.25">
      <c r="A32" t="s">
        <v>46</v>
      </c>
      <c r="E32" s="29" t="s">
        <v>506</v>
      </c>
    </row>
    <row r="33" spans="1:16" ht="12.75">
      <c r="A33" s="18" t="s">
        <v>38</v>
      </c>
      <c s="23" t="s">
        <v>133</v>
      </c>
      <c s="23" t="s">
        <v>507</v>
      </c>
      <c s="18" t="s">
        <v>40</v>
      </c>
      <c s="24" t="s">
        <v>508</v>
      </c>
      <c s="25" t="s">
        <v>498</v>
      </c>
      <c s="26">
        <v>900</v>
      </c>
      <c s="27">
        <v>0</v>
      </c>
      <c s="27">
        <f>ROUND(ROUND(H33,2)*ROUND(G33,3),2)</f>
      </c>
      <c r="O33">
        <f>(I33*21)/100</f>
      </c>
      <c t="s">
        <v>16</v>
      </c>
    </row>
    <row r="34" spans="1:5" ht="12.75">
      <c r="A34" s="28" t="s">
        <v>43</v>
      </c>
      <c r="E34" s="29" t="s">
        <v>491</v>
      </c>
    </row>
    <row r="35" spans="1:5" ht="12.75">
      <c r="A35" s="30" t="s">
        <v>45</v>
      </c>
      <c r="E35" s="31" t="s">
        <v>509</v>
      </c>
    </row>
    <row r="36" spans="1:5" ht="25.5">
      <c r="A36" t="s">
        <v>46</v>
      </c>
      <c r="E36" s="29" t="s">
        <v>500</v>
      </c>
    </row>
    <row r="37" spans="1:16" ht="12.75">
      <c r="A37" s="18" t="s">
        <v>38</v>
      </c>
      <c s="23" t="s">
        <v>74</v>
      </c>
      <c s="23" t="s">
        <v>510</v>
      </c>
      <c s="18" t="s">
        <v>40</v>
      </c>
      <c s="24" t="s">
        <v>511</v>
      </c>
      <c s="25" t="s">
        <v>293</v>
      </c>
      <c s="26">
        <v>2</v>
      </c>
      <c s="27">
        <v>0</v>
      </c>
      <c s="27">
        <f>ROUND(ROUND(H37,2)*ROUND(G37,3),2)</f>
      </c>
      <c r="O37">
        <f>(I37*21)/100</f>
      </c>
      <c t="s">
        <v>16</v>
      </c>
    </row>
    <row r="38" spans="1:5" ht="12.75">
      <c r="A38" s="28" t="s">
        <v>43</v>
      </c>
      <c r="E38" s="29" t="s">
        <v>491</v>
      </c>
    </row>
    <row r="39" spans="1:5" ht="12.75">
      <c r="A39" s="30" t="s">
        <v>45</v>
      </c>
      <c r="E39" s="31" t="s">
        <v>40</v>
      </c>
    </row>
    <row r="40" spans="1:5" ht="76.5">
      <c r="A40" t="s">
        <v>46</v>
      </c>
      <c r="E40" s="29" t="s">
        <v>512</v>
      </c>
    </row>
    <row r="41" spans="1:16" ht="12.75">
      <c r="A41" s="18" t="s">
        <v>38</v>
      </c>
      <c s="23" t="s">
        <v>33</v>
      </c>
      <c s="23" t="s">
        <v>513</v>
      </c>
      <c s="18" t="s">
        <v>40</v>
      </c>
      <c s="24" t="s">
        <v>514</v>
      </c>
      <c s="25" t="s">
        <v>293</v>
      </c>
      <c s="26">
        <v>2</v>
      </c>
      <c s="27">
        <v>0</v>
      </c>
      <c s="27">
        <f>ROUND(ROUND(H41,2)*ROUND(G41,3),2)</f>
      </c>
      <c r="O41">
        <f>(I41*21)/100</f>
      </c>
      <c t="s">
        <v>16</v>
      </c>
    </row>
    <row r="42" spans="1:5" ht="12.75">
      <c r="A42" s="28" t="s">
        <v>43</v>
      </c>
      <c r="E42" s="29" t="s">
        <v>491</v>
      </c>
    </row>
    <row r="43" spans="1:5" ht="12.75">
      <c r="A43" s="30" t="s">
        <v>45</v>
      </c>
      <c r="E43" s="31" t="s">
        <v>40</v>
      </c>
    </row>
    <row r="44" spans="1:5" ht="25.5">
      <c r="A44" t="s">
        <v>46</v>
      </c>
      <c r="E44" s="29" t="s">
        <v>515</v>
      </c>
    </row>
    <row r="45" spans="1:16" ht="12.75">
      <c r="A45" s="18" t="s">
        <v>38</v>
      </c>
      <c s="23" t="s">
        <v>35</v>
      </c>
      <c s="23" t="s">
        <v>516</v>
      </c>
      <c s="18" t="s">
        <v>40</v>
      </c>
      <c s="24" t="s">
        <v>517</v>
      </c>
      <c s="25" t="s">
        <v>498</v>
      </c>
      <c s="26">
        <v>300</v>
      </c>
      <c s="27">
        <v>0</v>
      </c>
      <c s="27">
        <f>ROUND(ROUND(H45,2)*ROUND(G45,3),2)</f>
      </c>
      <c r="O45">
        <f>(I45*21)/100</f>
      </c>
      <c t="s">
        <v>16</v>
      </c>
    </row>
    <row r="46" spans="1:5" ht="12.75">
      <c r="A46" s="28" t="s">
        <v>43</v>
      </c>
      <c r="E46" s="29" t="s">
        <v>491</v>
      </c>
    </row>
    <row r="47" spans="1:5" ht="12.75">
      <c r="A47" s="30" t="s">
        <v>45</v>
      </c>
      <c r="E47" s="31" t="s">
        <v>518</v>
      </c>
    </row>
    <row r="48" spans="1:5" ht="25.5">
      <c r="A48" t="s">
        <v>46</v>
      </c>
      <c r="E48" s="29" t="s">
        <v>519</v>
      </c>
    </row>
    <row r="49" spans="1:16" ht="12.75">
      <c r="A49" s="18" t="s">
        <v>38</v>
      </c>
      <c s="23" t="s">
        <v>80</v>
      </c>
      <c s="23" t="s">
        <v>520</v>
      </c>
      <c s="18" t="s">
        <v>40</v>
      </c>
      <c s="24" t="s">
        <v>521</v>
      </c>
      <c s="25" t="s">
        <v>293</v>
      </c>
      <c s="26">
        <v>2</v>
      </c>
      <c s="27">
        <v>0</v>
      </c>
      <c s="27">
        <f>ROUND(ROUND(H49,2)*ROUND(G49,3),2)</f>
      </c>
      <c r="O49">
        <f>(I49*21)/100</f>
      </c>
      <c t="s">
        <v>16</v>
      </c>
    </row>
    <row r="50" spans="1:5" ht="12.75">
      <c r="A50" s="28" t="s">
        <v>43</v>
      </c>
      <c r="E50" s="29" t="s">
        <v>491</v>
      </c>
    </row>
    <row r="51" spans="1:5" ht="12.75">
      <c r="A51" s="30" t="s">
        <v>45</v>
      </c>
      <c r="E51" s="31" t="s">
        <v>40</v>
      </c>
    </row>
    <row r="52" spans="1:5" ht="63.75">
      <c r="A52" t="s">
        <v>46</v>
      </c>
      <c r="E52" s="29" t="s">
        <v>522</v>
      </c>
    </row>
    <row r="53" spans="1:16" ht="12.75">
      <c r="A53" s="18" t="s">
        <v>38</v>
      </c>
      <c s="23" t="s">
        <v>83</v>
      </c>
      <c s="23" t="s">
        <v>523</v>
      </c>
      <c s="18" t="s">
        <v>40</v>
      </c>
      <c s="24" t="s">
        <v>524</v>
      </c>
      <c s="25" t="s">
        <v>293</v>
      </c>
      <c s="26">
        <v>2</v>
      </c>
      <c s="27">
        <v>0</v>
      </c>
      <c s="27">
        <f>ROUND(ROUND(H53,2)*ROUND(G53,3),2)</f>
      </c>
      <c r="O53">
        <f>(I53*21)/100</f>
      </c>
      <c t="s">
        <v>16</v>
      </c>
    </row>
    <row r="54" spans="1:5" ht="12.75">
      <c r="A54" s="28" t="s">
        <v>43</v>
      </c>
      <c r="E54" s="29" t="s">
        <v>491</v>
      </c>
    </row>
    <row r="55" spans="1:5" ht="12.75">
      <c r="A55" s="30" t="s">
        <v>45</v>
      </c>
      <c r="E55" s="31" t="s">
        <v>40</v>
      </c>
    </row>
    <row r="56" spans="1:5" ht="25.5">
      <c r="A56" t="s">
        <v>46</v>
      </c>
      <c r="E56" s="29" t="s">
        <v>515</v>
      </c>
    </row>
    <row r="57" spans="1:16" ht="12.75">
      <c r="A57" s="18" t="s">
        <v>38</v>
      </c>
      <c s="23" t="s">
        <v>160</v>
      </c>
      <c s="23" t="s">
        <v>525</v>
      </c>
      <c s="18" t="s">
        <v>40</v>
      </c>
      <c s="24" t="s">
        <v>526</v>
      </c>
      <c s="25" t="s">
        <v>498</v>
      </c>
      <c s="26">
        <v>300</v>
      </c>
      <c s="27">
        <v>0</v>
      </c>
      <c s="27">
        <f>ROUND(ROUND(H57,2)*ROUND(G57,3),2)</f>
      </c>
      <c r="O57">
        <f>(I57*21)/100</f>
      </c>
      <c t="s">
        <v>16</v>
      </c>
    </row>
    <row r="58" spans="1:5" ht="12.75">
      <c r="A58" s="28" t="s">
        <v>43</v>
      </c>
      <c r="E58" s="29" t="s">
        <v>491</v>
      </c>
    </row>
    <row r="59" spans="1:5" ht="12.75">
      <c r="A59" s="30" t="s">
        <v>45</v>
      </c>
      <c r="E59" s="31" t="s">
        <v>518</v>
      </c>
    </row>
    <row r="60" spans="1:5" ht="25.5">
      <c r="A60" t="s">
        <v>46</v>
      </c>
      <c r="E60" s="29" t="s">
        <v>519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